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6ºBimestre 2019" sheetId="1" r:id="rId1"/>
  </sheets>
  <definedNames>
    <definedName name="_xlnm.Print_Area" localSheetId="0">'RREO por Funcão-6ºBimestre 2019'!$A$1:$L$99</definedName>
    <definedName name="_xlnm.Print_Titles" localSheetId="0">'RREO por Funcão-6ºBimestre 2019'!$8:$9</definedName>
  </definedNames>
  <calcPr fullCalcOnLoad="1"/>
</workbook>
</file>

<file path=xl/sharedStrings.xml><?xml version="1.0" encoding="utf-8"?>
<sst xmlns="http://schemas.openxmlformats.org/spreadsheetml/2006/main" count="113" uniqueCount="105">
  <si>
    <t>LEGISLATIVO</t>
  </si>
  <si>
    <t>JUDI CIÁRIA</t>
  </si>
  <si>
    <t>Ação Judicária</t>
  </si>
  <si>
    <t xml:space="preserve">RELATÓRIO RESUMIDO DA EXECUÇÃO ORÇAMENTÁRIA </t>
  </si>
  <si>
    <t>Valores expressos em R$</t>
  </si>
  <si>
    <t>Inicial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</si>
  <si>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</si>
  <si>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</si>
  <si>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</si>
  <si>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</si>
  <si>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</si>
  <si>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</si>
  <si>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</si>
  <si>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</si>
  <si>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</si>
  <si>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</si>
  <si>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</si>
  <si>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</si>
  <si>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</si>
  <si>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</si>
  <si>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</si>
  <si>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</si>
  <si>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</si>
  <si>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</si>
  <si>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</si>
  <si>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</si>
  <si>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</si>
  <si>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</si>
  <si>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</si>
  <si>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</si>
  <si>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</si>
  <si>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</si>
  <si>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</si>
  <si>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</si>
  <si>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</si>
  <si>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</si>
  <si>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</si>
  <si>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</si>
  <si>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</si>
  <si>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</si>
  <si>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</si>
  <si>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</si>
  <si>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</si>
  <si>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</si>
  <si>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</si>
  <si>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</si>
  <si>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</si>
  <si>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</si>
  <si>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</si>
  <si>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</si>
  <si>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</si>
  <si>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</si>
  <si>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</si>
  <si>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</si>
  <si>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</si>
  <si>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</si>
  <si>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</si>
  <si>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</si>
  <si>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</si>
  <si>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</si>
  <si>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</si>
  <si>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</si>
  <si>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</si>
  <si>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</si>
  <si>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</si>
  <si>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</si>
  <si>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</si>
  <si>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</si>
  <si>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</si>
  <si>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</si>
  <si>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</si>
  <si>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Rita de Cássia G. e Martins</t>
  </si>
  <si>
    <t>Asses. de Controle Interno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</si>
  <si>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</si>
  <si>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</si>
  <si>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</si>
  <si>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</si>
  <si>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</si>
  <si>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</si>
  <si>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</si>
  <si>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</si>
  <si>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</si>
  <si>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</si>
  <si>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</si>
  <si>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</si>
  <si>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</si>
  <si>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</si>
  <si>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</si>
  <si>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Saulo Pedroso de Souza</t>
  </si>
  <si>
    <t>Proteção e Benefícios ao Trabalhador</t>
  </si>
  <si>
    <t xml:space="preserve">SANEAMENTO </t>
  </si>
  <si>
    <t>Suporte Profilático e terapêutico</t>
  </si>
  <si>
    <t>Fomento ao Trabalho</t>
  </si>
  <si>
    <t>Adauto Batista de Oliveira</t>
  </si>
  <si>
    <t>DEMONSTRATIVO DA EXECUÇÃO DAS DESPESAS POR FUNÇÃO/SUBFUNÇÃO</t>
  </si>
  <si>
    <t>ORÇAMENTOS FISCAL E DA SEGURIDADE SOCIAL</t>
  </si>
  <si>
    <t>Tabela 2 - Demonstrativo da Execução das Despesas por Função/Subfunção</t>
  </si>
  <si>
    <t>(RREO - Anexo 2 (LRF, Art 52, inciso II, alinea "c")</t>
  </si>
  <si>
    <t>Demais Subfunções</t>
  </si>
  <si>
    <t>Promoção da Produção Agropecuária</t>
  </si>
  <si>
    <t>Antonia Aparecida Cintra</t>
  </si>
  <si>
    <t>Gerente da Div. De Controladoria</t>
  </si>
  <si>
    <t>CRC 1SP 199.780 O-0</t>
  </si>
  <si>
    <t>DIREITOS DA CIDADANIA</t>
  </si>
  <si>
    <t>6º BIMESTRE DE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</si>
</sst>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4" applyFont="1" applyAlignment="1">
      <alignment vertical="center"/>
    </xf>
    <xf numFmtId="0" fontId="23" fillId="0" borderId="0" xfId="50" applyFont="1" applyBorder="1" applyAlignment="1" applyProtection="1">
      <alignment/>
      <protection hidden="1"/>
    </xf>
    <xf numFmtId="39" fontId="24" fillId="0" borderId="0" xfId="50" applyNumberFormat="1" applyFont="1" applyBorder="1" applyAlignment="1" applyProtection="1">
      <alignment/>
      <protection hidden="1"/>
    </xf>
    <xf numFmtId="39" fontId="23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50" applyNumberFormat="1" applyFont="1" applyBorder="1" applyAlignment="1" applyProtection="1">
      <alignment horizontal="left" vertical="center"/>
      <protection hidden="1"/>
    </xf>
    <xf numFmtId="171" fontId="21" fillId="0" borderId="10" xfId="54" applyFont="1" applyBorder="1" applyAlignment="1" applyProtection="1">
      <alignment horizontal="right" vertical="center"/>
      <protection hidden="1"/>
    </xf>
    <xf numFmtId="171" fontId="21" fillId="0" borderId="10" xfId="54" applyFont="1" applyBorder="1" applyAlignment="1" applyProtection="1">
      <alignment vertical="center"/>
      <protection hidden="1"/>
    </xf>
    <xf numFmtId="171" fontId="21" fillId="0" borderId="11" xfId="54" applyFont="1" applyBorder="1" applyAlignment="1" applyProtection="1">
      <alignment vertical="center"/>
      <protection hidden="1"/>
    </xf>
    <xf numFmtId="1" fontId="22" fillId="23" borderId="12" xfId="50" applyNumberFormat="1" applyFont="1" applyFill="1" applyBorder="1" applyAlignment="1" applyProtection="1">
      <alignment horizontal="center" vertical="center"/>
      <protection hidden="1"/>
    </xf>
    <xf numFmtId="171" fontId="22" fillId="23" borderId="12" xfId="54" applyFont="1" applyFill="1" applyBorder="1" applyAlignment="1" applyProtection="1">
      <alignment horizontal="right" vertical="center"/>
      <protection hidden="1"/>
    </xf>
    <xf numFmtId="171" fontId="22" fillId="23" borderId="13" xfId="54" applyFont="1" applyFill="1" applyBorder="1" applyAlignment="1" applyProtection="1">
      <alignment horizontal="right" vertical="center"/>
      <protection hidden="1"/>
    </xf>
    <xf numFmtId="1" fontId="22" fillId="23" borderId="10" xfId="50" applyNumberFormat="1" applyFont="1" applyFill="1" applyBorder="1" applyAlignment="1" applyProtection="1">
      <alignment horizontal="left" vertical="center"/>
      <protection hidden="1"/>
    </xf>
    <xf numFmtId="171" fontId="22" fillId="23" borderId="10" xfId="54" applyFont="1" applyFill="1" applyBorder="1" applyAlignment="1" applyProtection="1">
      <alignment horizontal="right" vertical="center"/>
      <protection hidden="1"/>
    </xf>
    <xf numFmtId="171" fontId="22" fillId="23" borderId="11" xfId="54" applyFont="1" applyFill="1" applyBorder="1" applyAlignment="1" applyProtection="1">
      <alignment horizontal="right" vertical="center"/>
      <protection hidden="1"/>
    </xf>
    <xf numFmtId="39" fontId="26" fillId="14" borderId="14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50" applyNumberFormat="1" applyFont="1" applyFill="1" applyBorder="1" applyAlignment="1" applyProtection="1">
      <alignment horizontal="center" vertical="center"/>
      <protection hidden="1"/>
    </xf>
    <xf numFmtId="2" fontId="25" fillId="0" borderId="0" xfId="50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71" fontId="21" fillId="23" borderId="10" xfId="54" applyFont="1" applyFill="1" applyBorder="1" applyAlignment="1" applyProtection="1">
      <alignment vertical="center"/>
      <protection hidden="1"/>
    </xf>
    <xf numFmtId="171" fontId="22" fillId="23" borderId="10" xfId="54" applyFont="1" applyFill="1" applyBorder="1" applyAlignment="1" applyProtection="1">
      <alignment vertical="center"/>
      <protection hidden="1"/>
    </xf>
    <xf numFmtId="39" fontId="26" fillId="14" borderId="10" xfId="50" applyNumberFormat="1" applyFont="1" applyFill="1" applyBorder="1" applyAlignment="1" applyProtection="1">
      <alignment horizontal="center" vertical="center"/>
      <protection hidden="1"/>
    </xf>
    <xf numFmtId="2" fontId="26" fillId="14" borderId="10" xfId="50" applyNumberFormat="1" applyFont="1" applyFill="1" applyBorder="1" applyAlignment="1" applyProtection="1">
      <alignment horizontal="center" vertical="center"/>
      <protection hidden="1"/>
    </xf>
    <xf numFmtId="10" fontId="22" fillId="23" borderId="10" xfId="54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4" applyNumberFormat="1" applyFont="1" applyBorder="1" applyAlignment="1" applyProtection="1">
      <alignment horizontal="right" vertical="center" indent="1"/>
      <protection hidden="1"/>
    </xf>
    <xf numFmtId="10" fontId="22" fillId="23" borderId="12" xfId="54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4" fillId="0" borderId="0" xfId="50" applyFont="1" applyBorder="1" applyAlignment="1" applyProtection="1">
      <alignment horizontal="center"/>
      <protection hidden="1"/>
    </xf>
    <xf numFmtId="0" fontId="20" fillId="0" borderId="15" xfId="50" applyFont="1" applyBorder="1" applyAlignment="1" applyProtection="1">
      <alignment/>
      <protection hidden="1"/>
    </xf>
    <xf numFmtId="0" fontId="0" fillId="0" borderId="0" xfId="50" applyFont="1" applyBorder="1" applyAlignment="1" applyProtection="1">
      <alignment/>
      <protection hidden="1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26" fillId="14" borderId="16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0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6" xfId="50" applyNumberFormat="1" applyFont="1" applyFill="1" applyBorder="1" applyAlignment="1" applyProtection="1">
      <alignment horizontal="center" vertical="center"/>
      <protection hidden="1"/>
    </xf>
    <xf numFmtId="0" fontId="26" fillId="14" borderId="17" xfId="50" applyFont="1" applyFill="1" applyBorder="1" applyAlignment="1" applyProtection="1">
      <alignment horizontal="center" vertical="center"/>
      <protection hidden="1"/>
    </xf>
    <xf numFmtId="0" fontId="26" fillId="14" borderId="18" xfId="50" applyFont="1" applyFill="1" applyBorder="1" applyAlignment="1" applyProtection="1">
      <alignment horizontal="center" vertical="center"/>
      <protection hidden="1"/>
    </xf>
    <xf numFmtId="39" fontId="26" fillId="14" borderId="19" xfId="50" applyNumberFormat="1" applyFont="1" applyFill="1" applyBorder="1" applyAlignment="1" applyProtection="1">
      <alignment horizontal="center" vertical="center"/>
      <protection hidden="1"/>
    </xf>
    <xf numFmtId="39" fontId="26" fillId="14" borderId="20" xfId="50" applyNumberFormat="1" applyFont="1" applyFill="1" applyBorder="1" applyAlignment="1" applyProtection="1">
      <alignment horizontal="center" vertical="center"/>
      <protection hidden="1"/>
    </xf>
    <xf numFmtId="39" fontId="26" fillId="14" borderId="21" xfId="50" applyNumberFormat="1" applyFont="1" applyFill="1" applyBorder="1" applyAlignment="1" applyProtection="1">
      <alignment horizontal="center" vertical="center"/>
      <protection hidden="1"/>
    </xf>
    <xf numFmtId="39" fontId="26" fillId="14" borderId="22" xfId="50" applyNumberFormat="1" applyFont="1" applyFill="1" applyBorder="1" applyAlignment="1" applyProtection="1">
      <alignment horizontal="center" vertical="center"/>
      <protection hidden="1"/>
    </xf>
    <xf numFmtId="0" fontId="27" fillId="0" borderId="0" xfId="50" applyFont="1" applyBorder="1" applyAlignment="1" applyProtection="1">
      <alignment horizontal="center"/>
      <protection hidden="1"/>
    </xf>
    <xf numFmtId="0" fontId="23" fillId="0" borderId="0" xfId="50" applyFont="1" applyBorder="1" applyAlignment="1" applyProtection="1">
      <alignment horizontal="center"/>
      <protection hidden="1"/>
    </xf>
    <xf numFmtId="0" fontId="24" fillId="0" borderId="0" xfId="50" applyFont="1" applyBorder="1" applyAlignment="1" applyProtection="1">
      <alignment horizont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zoomScalePageLayoutView="0" workbookViewId="0" topLeftCell="A1">
      <selection activeCell="L89" sqref="L89"/>
    </sheetView>
  </sheetViews>
  <sheetFormatPr defaultColWidth="9.140625" defaultRowHeight="12.75"/>
  <cols>
    <col min="1" max="1" width="31.28125" style="1" customWidth="1"/>
    <col min="2" max="5" width="14.7109375" style="1" customWidth="1"/>
    <col min="6" max="6" width="10.7109375" style="22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2" ht="2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A3" s="52" t="s">
        <v>95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">
      <c r="A4" s="37" t="s">
        <v>96</v>
      </c>
      <c r="B4" s="37"/>
      <c r="C4" s="37"/>
      <c r="D4" s="37"/>
      <c r="E4" s="37"/>
      <c r="F4" s="37"/>
      <c r="G4" s="37"/>
      <c r="H4" s="37"/>
      <c r="I4" s="37"/>
      <c r="J4" s="35"/>
      <c r="K4" s="35"/>
      <c r="L4" s="35"/>
    </row>
    <row r="5" spans="1:12" ht="18">
      <c r="A5" s="3" t="s">
        <v>53</v>
      </c>
      <c r="B5" s="4"/>
      <c r="C5" s="5"/>
      <c r="D5" s="6"/>
      <c r="E5" s="6"/>
      <c r="F5" s="21"/>
      <c r="G5" s="6"/>
      <c r="H5" s="6"/>
      <c r="I5" s="7"/>
      <c r="J5" s="7"/>
      <c r="K5" s="6"/>
      <c r="L5" s="6"/>
    </row>
    <row r="6" spans="1:12" ht="18">
      <c r="A6" s="3" t="s">
        <v>104</v>
      </c>
      <c r="B6" s="4"/>
      <c r="C6" s="5"/>
      <c r="D6" s="6"/>
      <c r="E6" s="6"/>
      <c r="F6" s="21"/>
      <c r="G6" s="6"/>
      <c r="H6" s="6"/>
      <c r="I6" s="7"/>
      <c r="J6" s="7"/>
      <c r="K6" s="6"/>
      <c r="L6" s="6"/>
    </row>
    <row r="7" spans="1:12" ht="13.5" thickBot="1">
      <c r="A7" s="36" t="s">
        <v>97</v>
      </c>
      <c r="B7" s="36"/>
      <c r="C7" s="36"/>
      <c r="D7" s="36"/>
      <c r="E7" s="36"/>
      <c r="F7" s="36"/>
      <c r="G7" s="36"/>
      <c r="H7" s="36"/>
      <c r="I7" s="36"/>
      <c r="J7" s="36"/>
      <c r="K7" s="36" t="s">
        <v>4</v>
      </c>
      <c r="L7" s="36"/>
    </row>
    <row r="8" spans="1:12" ht="18" customHeight="1" thickTop="1">
      <c r="A8" s="44" t="s">
        <v>6</v>
      </c>
      <c r="B8" s="46" t="s">
        <v>5</v>
      </c>
      <c r="C8" s="48" t="s">
        <v>81</v>
      </c>
      <c r="D8" s="43" t="s">
        <v>76</v>
      </c>
      <c r="E8" s="43"/>
      <c r="F8" s="43"/>
      <c r="G8" s="41" t="s">
        <v>78</v>
      </c>
      <c r="H8" s="43" t="s">
        <v>87</v>
      </c>
      <c r="I8" s="43"/>
      <c r="J8" s="43"/>
      <c r="K8" s="41" t="s">
        <v>84</v>
      </c>
      <c r="L8" s="19" t="s">
        <v>85</v>
      </c>
    </row>
    <row r="9" spans="1:12" ht="18" customHeight="1">
      <c r="A9" s="45"/>
      <c r="B9" s="47"/>
      <c r="C9" s="49"/>
      <c r="D9" s="26" t="s">
        <v>79</v>
      </c>
      <c r="E9" s="26" t="s">
        <v>82</v>
      </c>
      <c r="F9" s="27" t="s">
        <v>77</v>
      </c>
      <c r="G9" s="42"/>
      <c r="H9" s="26" t="s">
        <v>79</v>
      </c>
      <c r="I9" s="26" t="s">
        <v>80</v>
      </c>
      <c r="J9" s="26" t="s">
        <v>83</v>
      </c>
      <c r="K9" s="42"/>
      <c r="L9" s="20" t="s">
        <v>86</v>
      </c>
    </row>
    <row r="10" spans="1:12" ht="15" customHeight="1">
      <c r="A10" s="16" t="s">
        <v>0</v>
      </c>
      <c r="B10" s="17">
        <f aca="true" t="shared" si="0" ref="B10:I10">SUM(B11:B12)</f>
        <v>12000000</v>
      </c>
      <c r="C10" s="17">
        <f t="shared" si="0"/>
        <v>12068500</v>
      </c>
      <c r="D10" s="17">
        <f t="shared" si="0"/>
        <v>1881133.86</v>
      </c>
      <c r="E10" s="17">
        <f t="shared" si="0"/>
        <v>11327579.01</v>
      </c>
      <c r="F10" s="28">
        <f>E10/E$89</f>
        <v>0.020690964842161548</v>
      </c>
      <c r="G10" s="25">
        <f>C10-E10</f>
        <v>740920.9900000002</v>
      </c>
      <c r="H10" s="17">
        <f t="shared" si="0"/>
        <v>2122799.06</v>
      </c>
      <c r="I10" s="17">
        <f t="shared" si="0"/>
        <v>11191417.19</v>
      </c>
      <c r="J10" s="28">
        <f>I10/I$89</f>
        <v>0.02082498415444231</v>
      </c>
      <c r="K10" s="25">
        <f>C10-I10</f>
        <v>877082.8100000005</v>
      </c>
      <c r="L10" s="18">
        <f>SUM(L11:L12)</f>
        <v>136161.82</v>
      </c>
    </row>
    <row r="11" spans="1:12" ht="15" customHeight="1">
      <c r="A11" s="9" t="s">
        <v>7</v>
      </c>
      <c r="B11" s="10">
        <v>12000000</v>
      </c>
      <c r="C11" s="10">
        <v>12068500</v>
      </c>
      <c r="D11" s="11">
        <v>1881133.86</v>
      </c>
      <c r="E11" s="11">
        <v>11327579.01</v>
      </c>
      <c r="F11" s="29">
        <f>E11/E$89</f>
        <v>0.020690964842161548</v>
      </c>
      <c r="G11" s="11">
        <f>C11-E11</f>
        <v>740920.9900000002</v>
      </c>
      <c r="H11" s="11">
        <v>2122799.06</v>
      </c>
      <c r="I11" s="11">
        <v>11191417.19</v>
      </c>
      <c r="J11" s="29">
        <f>I11/I$89</f>
        <v>0.02082498415444231</v>
      </c>
      <c r="K11" s="11">
        <f>C11-I11</f>
        <v>877082.8100000005</v>
      </c>
      <c r="L11" s="12">
        <v>136161.82</v>
      </c>
    </row>
    <row r="12" spans="1:12" ht="15" customHeight="1">
      <c r="A12" s="9" t="s">
        <v>98</v>
      </c>
      <c r="B12" s="10">
        <v>0</v>
      </c>
      <c r="C12" s="10">
        <v>0</v>
      </c>
      <c r="D12" s="11">
        <v>0</v>
      </c>
      <c r="E12" s="11">
        <v>0</v>
      </c>
      <c r="F12" s="29">
        <f>E12/E$89</f>
        <v>0</v>
      </c>
      <c r="G12" s="11">
        <f aca="true" t="shared" si="1" ref="G12:G81">C12-E12</f>
        <v>0</v>
      </c>
      <c r="H12" s="11">
        <v>0</v>
      </c>
      <c r="I12" s="11">
        <v>0</v>
      </c>
      <c r="J12" s="29">
        <f aca="true" t="shared" si="2" ref="J12:J81">I12/I$89</f>
        <v>0</v>
      </c>
      <c r="K12" s="11">
        <f aca="true" t="shared" si="3" ref="K12:K81">C12-I12</f>
        <v>0</v>
      </c>
      <c r="L12" s="12">
        <v>0</v>
      </c>
    </row>
    <row r="13" spans="1:12" ht="15" customHeight="1">
      <c r="A13" s="16" t="s">
        <v>1</v>
      </c>
      <c r="B13" s="17">
        <f aca="true" t="shared" si="4" ref="B13:L13">SUM(B14:B14)</f>
        <v>9009600</v>
      </c>
      <c r="C13" s="17">
        <f t="shared" si="4"/>
        <v>9654090.57</v>
      </c>
      <c r="D13" s="17">
        <f t="shared" si="4"/>
        <v>1678502.89</v>
      </c>
      <c r="E13" s="17">
        <f t="shared" si="4"/>
        <v>9442754.34</v>
      </c>
      <c r="F13" s="28">
        <f aca="true" t="shared" si="5" ref="F13:F82">E13/E$89</f>
        <v>0.017248142598663575</v>
      </c>
      <c r="G13" s="25">
        <f t="shared" si="1"/>
        <v>211336.23000000045</v>
      </c>
      <c r="H13" s="17">
        <f t="shared" si="4"/>
        <v>1840663.41</v>
      </c>
      <c r="I13" s="17">
        <f t="shared" si="4"/>
        <v>9391591.73</v>
      </c>
      <c r="J13" s="28">
        <f t="shared" si="2"/>
        <v>0.017475869734978708</v>
      </c>
      <c r="K13" s="25">
        <f t="shared" si="3"/>
        <v>262498.83999999985</v>
      </c>
      <c r="L13" s="18">
        <f t="shared" si="4"/>
        <v>51162.61</v>
      </c>
    </row>
    <row r="14" spans="1:12" ht="15" customHeight="1">
      <c r="A14" s="9" t="s">
        <v>2</v>
      </c>
      <c r="B14" s="10">
        <v>9009600</v>
      </c>
      <c r="C14" s="10">
        <v>9654090.57</v>
      </c>
      <c r="D14" s="11">
        <v>1678502.89</v>
      </c>
      <c r="E14" s="11">
        <v>9442754.34</v>
      </c>
      <c r="F14" s="29">
        <f t="shared" si="5"/>
        <v>0.017248142598663575</v>
      </c>
      <c r="G14" s="11">
        <f t="shared" si="1"/>
        <v>211336.23000000045</v>
      </c>
      <c r="H14" s="11">
        <v>1840663.41</v>
      </c>
      <c r="I14" s="11">
        <v>9391591.73</v>
      </c>
      <c r="J14" s="29">
        <f t="shared" si="2"/>
        <v>0.017475869734978708</v>
      </c>
      <c r="K14" s="11">
        <f t="shared" si="3"/>
        <v>262498.83999999985</v>
      </c>
      <c r="L14" s="12">
        <v>51162.61</v>
      </c>
    </row>
    <row r="15" spans="1:12" ht="15" customHeight="1">
      <c r="A15" s="16" t="s">
        <v>8</v>
      </c>
      <c r="B15" s="17">
        <f aca="true" t="shared" si="6" ref="B15:I15">SUM(B16:B21)</f>
        <v>42204292</v>
      </c>
      <c r="C15" s="17">
        <f t="shared" si="6"/>
        <v>46871803.949999996</v>
      </c>
      <c r="D15" s="17">
        <f t="shared" si="6"/>
        <v>8202594.26</v>
      </c>
      <c r="E15" s="17">
        <f t="shared" si="6"/>
        <v>43639938.17</v>
      </c>
      <c r="F15" s="28">
        <f t="shared" si="5"/>
        <v>0.0797127458208366</v>
      </c>
      <c r="G15" s="25">
        <f t="shared" si="1"/>
        <v>3231865.7799999937</v>
      </c>
      <c r="H15" s="17">
        <f t="shared" si="6"/>
        <v>10241998.53</v>
      </c>
      <c r="I15" s="17">
        <f t="shared" si="6"/>
        <v>42674613.24999999</v>
      </c>
      <c r="J15" s="28">
        <f t="shared" si="2"/>
        <v>0.07940890145014813</v>
      </c>
      <c r="K15" s="25">
        <f t="shared" si="3"/>
        <v>4197190.700000003</v>
      </c>
      <c r="L15" s="18">
        <f>SUM(L16:L21)</f>
        <v>965324.92</v>
      </c>
    </row>
    <row r="16" spans="1:12" ht="15" customHeight="1">
      <c r="A16" s="9" t="s">
        <v>9</v>
      </c>
      <c r="B16" s="10">
        <v>22457800</v>
      </c>
      <c r="C16" s="10">
        <v>22861637.47</v>
      </c>
      <c r="D16" s="11">
        <v>3798278.32</v>
      </c>
      <c r="E16" s="11">
        <v>22155553.49</v>
      </c>
      <c r="F16" s="29">
        <f t="shared" si="5"/>
        <v>0.04046935165188661</v>
      </c>
      <c r="G16" s="11">
        <f t="shared" si="1"/>
        <v>706083.9800000004</v>
      </c>
      <c r="H16" s="11">
        <v>4898451.97</v>
      </c>
      <c r="I16" s="11">
        <v>21627610.83</v>
      </c>
      <c r="J16" s="29">
        <f t="shared" si="2"/>
        <v>0.04024464866126529</v>
      </c>
      <c r="K16" s="11">
        <f t="shared" si="3"/>
        <v>1234026.6400000006</v>
      </c>
      <c r="L16" s="12">
        <v>527942.66</v>
      </c>
    </row>
    <row r="17" spans="1:12" ht="15" customHeight="1">
      <c r="A17" s="9" t="s">
        <v>10</v>
      </c>
      <c r="B17" s="10">
        <v>11169450</v>
      </c>
      <c r="C17" s="10">
        <v>12636368.51</v>
      </c>
      <c r="D17" s="11">
        <v>2160380.69</v>
      </c>
      <c r="E17" s="11">
        <v>12063235.15</v>
      </c>
      <c r="F17" s="29">
        <f t="shared" si="5"/>
        <v>0.022034714933440787</v>
      </c>
      <c r="G17" s="11">
        <f t="shared" si="1"/>
        <v>573133.3599999994</v>
      </c>
      <c r="H17" s="11">
        <v>2521099.06</v>
      </c>
      <c r="I17" s="11">
        <v>11820593.01</v>
      </c>
      <c r="J17" s="29">
        <f t="shared" si="2"/>
        <v>0.021995754241859476</v>
      </c>
      <c r="K17" s="11">
        <f t="shared" si="3"/>
        <v>815775.5</v>
      </c>
      <c r="L17" s="12">
        <v>242642.14</v>
      </c>
    </row>
    <row r="18" spans="1:12" ht="15" customHeight="1">
      <c r="A18" s="9" t="s">
        <v>11</v>
      </c>
      <c r="B18" s="10">
        <v>2506400</v>
      </c>
      <c r="C18" s="10">
        <v>4768850</v>
      </c>
      <c r="D18" s="11">
        <v>664993.45</v>
      </c>
      <c r="E18" s="11">
        <v>3020204.78</v>
      </c>
      <c r="F18" s="29">
        <f t="shared" si="5"/>
        <v>0.005516708456762135</v>
      </c>
      <c r="G18" s="11">
        <f t="shared" si="1"/>
        <v>1748645.2200000002</v>
      </c>
      <c r="H18" s="11">
        <v>1150388.35</v>
      </c>
      <c r="I18" s="11">
        <v>2832698.12</v>
      </c>
      <c r="J18" s="29">
        <f t="shared" si="2"/>
        <v>0.005271083408098606</v>
      </c>
      <c r="K18" s="11">
        <f t="shared" si="3"/>
        <v>1936151.88</v>
      </c>
      <c r="L18" s="12">
        <v>187506.66</v>
      </c>
    </row>
    <row r="19" spans="1:12" ht="15" customHeight="1">
      <c r="A19" s="9" t="s">
        <v>12</v>
      </c>
      <c r="B19" s="10">
        <v>5119542</v>
      </c>
      <c r="C19" s="10">
        <v>6011627.97</v>
      </c>
      <c r="D19" s="11">
        <v>1433411.25</v>
      </c>
      <c r="E19" s="11">
        <v>5834613.07</v>
      </c>
      <c r="F19" s="29">
        <f t="shared" si="5"/>
        <v>0.010657508880971934</v>
      </c>
      <c r="G19" s="11">
        <f t="shared" si="1"/>
        <v>177014.89999999944</v>
      </c>
      <c r="H19" s="11">
        <v>1523194.81</v>
      </c>
      <c r="I19" s="11">
        <v>5827379.61</v>
      </c>
      <c r="J19" s="29">
        <f t="shared" si="2"/>
        <v>0.010843585399408225</v>
      </c>
      <c r="K19" s="11">
        <f t="shared" si="3"/>
        <v>184248.3599999994</v>
      </c>
      <c r="L19" s="12">
        <v>7233.46</v>
      </c>
    </row>
    <row r="20" spans="1:12" ht="15" customHeight="1">
      <c r="A20" s="9" t="s">
        <v>13</v>
      </c>
      <c r="B20" s="10">
        <v>50000</v>
      </c>
      <c r="C20" s="10">
        <v>5000</v>
      </c>
      <c r="D20" s="11">
        <v>0</v>
      </c>
      <c r="E20" s="11">
        <v>0</v>
      </c>
      <c r="F20" s="29">
        <f t="shared" si="5"/>
        <v>0</v>
      </c>
      <c r="G20" s="11">
        <f t="shared" si="1"/>
        <v>5000</v>
      </c>
      <c r="H20" s="11">
        <v>0</v>
      </c>
      <c r="I20" s="11">
        <v>0</v>
      </c>
      <c r="J20" s="29">
        <f t="shared" si="2"/>
        <v>0</v>
      </c>
      <c r="K20" s="11">
        <f t="shared" si="3"/>
        <v>5000</v>
      </c>
      <c r="L20" s="12">
        <v>0</v>
      </c>
    </row>
    <row r="21" spans="1:12" ht="15" customHeight="1">
      <c r="A21" s="9" t="s">
        <v>14</v>
      </c>
      <c r="B21" s="10">
        <v>901100</v>
      </c>
      <c r="C21" s="10">
        <v>588320</v>
      </c>
      <c r="D21" s="11">
        <v>145530.55</v>
      </c>
      <c r="E21" s="11">
        <v>566331.68</v>
      </c>
      <c r="F21" s="29">
        <f t="shared" si="5"/>
        <v>0.0010344618977751264</v>
      </c>
      <c r="G21" s="11">
        <f t="shared" si="1"/>
        <v>21988.31999999995</v>
      </c>
      <c r="H21" s="11">
        <v>148864.34</v>
      </c>
      <c r="I21" s="11">
        <v>566331.68</v>
      </c>
      <c r="J21" s="29">
        <f t="shared" si="2"/>
        <v>0.001053829739516546</v>
      </c>
      <c r="K21" s="11">
        <f t="shared" si="3"/>
        <v>21988.31999999995</v>
      </c>
      <c r="L21" s="12">
        <v>0</v>
      </c>
    </row>
    <row r="22" spans="1:12" ht="15" customHeight="1">
      <c r="A22" s="16" t="s">
        <v>15</v>
      </c>
      <c r="B22" s="17">
        <f aca="true" t="shared" si="7" ref="B22:I22">SUM(B23:B24)</f>
        <v>29528600</v>
      </c>
      <c r="C22" s="17">
        <f t="shared" si="7"/>
        <v>30917645</v>
      </c>
      <c r="D22" s="17">
        <f t="shared" si="7"/>
        <v>3149482.4299999997</v>
      </c>
      <c r="E22" s="17">
        <f t="shared" si="7"/>
        <v>20705708.02</v>
      </c>
      <c r="F22" s="28">
        <f t="shared" si="5"/>
        <v>0.0378210627615726</v>
      </c>
      <c r="G22" s="25">
        <f t="shared" si="1"/>
        <v>10211936.98</v>
      </c>
      <c r="H22" s="17">
        <f t="shared" si="7"/>
        <v>4067211.67</v>
      </c>
      <c r="I22" s="17">
        <f t="shared" si="7"/>
        <v>20246782.13</v>
      </c>
      <c r="J22" s="28">
        <f t="shared" si="2"/>
        <v>0.03767520322738462</v>
      </c>
      <c r="K22" s="25">
        <f t="shared" si="3"/>
        <v>10670862.870000001</v>
      </c>
      <c r="L22" s="18">
        <f>SUM(L23:L24)</f>
        <v>458925.89</v>
      </c>
    </row>
    <row r="23" spans="1:12" ht="15" customHeight="1">
      <c r="A23" s="9" t="s">
        <v>16</v>
      </c>
      <c r="B23" s="10">
        <v>17922300</v>
      </c>
      <c r="C23" s="10">
        <v>19278025</v>
      </c>
      <c r="D23" s="11">
        <v>2857738.3</v>
      </c>
      <c r="E23" s="11">
        <v>19089722.79</v>
      </c>
      <c r="F23" s="29">
        <f t="shared" si="5"/>
        <v>0.034869302853311114</v>
      </c>
      <c r="G23" s="11">
        <f t="shared" si="1"/>
        <v>188302.2100000009</v>
      </c>
      <c r="H23" s="11">
        <v>3754020.61</v>
      </c>
      <c r="I23" s="11">
        <v>18635366.4</v>
      </c>
      <c r="J23" s="29">
        <f t="shared" si="2"/>
        <v>0.03467668155012517</v>
      </c>
      <c r="K23" s="11">
        <f t="shared" si="3"/>
        <v>642658.6000000015</v>
      </c>
      <c r="L23" s="12">
        <v>454356.39</v>
      </c>
    </row>
    <row r="24" spans="1:12" ht="15" customHeight="1">
      <c r="A24" s="9" t="s">
        <v>17</v>
      </c>
      <c r="B24" s="10">
        <v>11606300</v>
      </c>
      <c r="C24" s="10">
        <v>11639620</v>
      </c>
      <c r="D24" s="11">
        <v>291744.13</v>
      </c>
      <c r="E24" s="11">
        <v>1615985.23</v>
      </c>
      <c r="F24" s="29">
        <f t="shared" si="5"/>
        <v>0.002951759908261487</v>
      </c>
      <c r="G24" s="11">
        <f t="shared" si="1"/>
        <v>10023634.77</v>
      </c>
      <c r="H24" s="11">
        <v>313191.06</v>
      </c>
      <c r="I24" s="11">
        <v>1611415.73</v>
      </c>
      <c r="J24" s="29">
        <f t="shared" si="2"/>
        <v>0.0029985216772594543</v>
      </c>
      <c r="K24" s="11">
        <f t="shared" si="3"/>
        <v>10028204.27</v>
      </c>
      <c r="L24" s="12">
        <v>4569.5</v>
      </c>
    </row>
    <row r="25" spans="1:12" ht="15" customHeight="1">
      <c r="A25" s="16" t="s">
        <v>18</v>
      </c>
      <c r="B25" s="17">
        <f aca="true" t="shared" si="8" ref="B25:I25">SUM(B26:B31)</f>
        <v>17151050</v>
      </c>
      <c r="C25" s="17">
        <f t="shared" si="8"/>
        <v>17493051.04</v>
      </c>
      <c r="D25" s="17">
        <f t="shared" si="8"/>
        <v>1661332.79</v>
      </c>
      <c r="E25" s="17">
        <f t="shared" si="8"/>
        <v>16723182.049999999</v>
      </c>
      <c r="F25" s="28">
        <f t="shared" si="5"/>
        <v>0.030546577652660934</v>
      </c>
      <c r="G25" s="25">
        <f t="shared" si="1"/>
        <v>769868.9900000002</v>
      </c>
      <c r="H25" s="17">
        <f t="shared" si="8"/>
        <v>3056729.0300000003</v>
      </c>
      <c r="I25" s="17">
        <f t="shared" si="8"/>
        <v>16553818.489999998</v>
      </c>
      <c r="J25" s="28">
        <f t="shared" si="2"/>
        <v>0.030803338120376524</v>
      </c>
      <c r="K25" s="25">
        <f t="shared" si="3"/>
        <v>939232.5500000007</v>
      </c>
      <c r="L25" s="18">
        <f>SUM(L26:L31)</f>
        <v>169363.56</v>
      </c>
    </row>
    <row r="26" spans="1:12" ht="15" customHeight="1">
      <c r="A26" s="9" t="s">
        <v>19</v>
      </c>
      <c r="B26" s="10">
        <v>1750400</v>
      </c>
      <c r="C26" s="10">
        <v>1154750</v>
      </c>
      <c r="D26" s="11">
        <v>150110.91</v>
      </c>
      <c r="E26" s="11">
        <v>1096350.41</v>
      </c>
      <c r="F26" s="29">
        <f t="shared" si="5"/>
        <v>0.002002594532156735</v>
      </c>
      <c r="G26" s="11">
        <f t="shared" si="1"/>
        <v>58399.590000000084</v>
      </c>
      <c r="H26" s="11">
        <v>201924.79</v>
      </c>
      <c r="I26" s="11">
        <v>1092253.46</v>
      </c>
      <c r="J26" s="29">
        <f t="shared" si="2"/>
        <v>0.0020324647549963054</v>
      </c>
      <c r="K26" s="11">
        <f t="shared" si="3"/>
        <v>62496.54000000004</v>
      </c>
      <c r="L26" s="12">
        <v>4096.95</v>
      </c>
    </row>
    <row r="27" spans="1:12" ht="15" customHeight="1">
      <c r="A27" s="9" t="s">
        <v>58</v>
      </c>
      <c r="B27" s="10">
        <v>276700</v>
      </c>
      <c r="C27" s="10">
        <v>693612.67</v>
      </c>
      <c r="D27" s="11">
        <v>0</v>
      </c>
      <c r="E27" s="11">
        <v>693332.67</v>
      </c>
      <c r="F27" s="29">
        <f t="shared" si="5"/>
        <v>0.001266442007266299</v>
      </c>
      <c r="G27" s="11">
        <f t="shared" si="1"/>
        <v>280</v>
      </c>
      <c r="H27" s="11">
        <v>71699.33</v>
      </c>
      <c r="I27" s="11">
        <v>693332.67</v>
      </c>
      <c r="J27" s="29">
        <f t="shared" si="2"/>
        <v>0.0012901531255048479</v>
      </c>
      <c r="K27" s="11">
        <f t="shared" si="3"/>
        <v>280</v>
      </c>
      <c r="L27" s="12">
        <v>0</v>
      </c>
    </row>
    <row r="28" spans="1:12" ht="15" customHeight="1">
      <c r="A28" s="9" t="s">
        <v>52</v>
      </c>
      <c r="B28" s="10">
        <v>1161200</v>
      </c>
      <c r="C28" s="10">
        <v>1441344.57</v>
      </c>
      <c r="D28" s="11">
        <v>27731.8</v>
      </c>
      <c r="E28" s="11">
        <v>1152103.7</v>
      </c>
      <c r="F28" s="29">
        <f t="shared" si="5"/>
        <v>0.0021044335360786183</v>
      </c>
      <c r="G28" s="11">
        <f t="shared" si="1"/>
        <v>289240.8700000001</v>
      </c>
      <c r="H28" s="11">
        <v>215904</v>
      </c>
      <c r="I28" s="11">
        <v>1130254.49</v>
      </c>
      <c r="J28" s="29">
        <f t="shared" si="2"/>
        <v>0.002103177054803126</v>
      </c>
      <c r="K28" s="11">
        <f t="shared" si="3"/>
        <v>311090.0800000001</v>
      </c>
      <c r="L28" s="12">
        <v>21849.21</v>
      </c>
    </row>
    <row r="29" spans="1:12" ht="15" customHeight="1">
      <c r="A29" s="9" t="s">
        <v>20</v>
      </c>
      <c r="B29" s="10">
        <v>13032750</v>
      </c>
      <c r="C29" s="10">
        <v>13758770.42</v>
      </c>
      <c r="D29" s="11">
        <v>1726337.78</v>
      </c>
      <c r="E29" s="11">
        <v>13368230.67</v>
      </c>
      <c r="F29" s="29">
        <f t="shared" si="5"/>
        <v>0.024418420789710803</v>
      </c>
      <c r="G29" s="11">
        <f t="shared" si="1"/>
        <v>390539.75</v>
      </c>
      <c r="H29" s="11">
        <v>2496974.91</v>
      </c>
      <c r="I29" s="11">
        <v>13266826.67</v>
      </c>
      <c r="J29" s="29">
        <f t="shared" si="2"/>
        <v>0.024686905196363487</v>
      </c>
      <c r="K29" s="11">
        <f t="shared" si="3"/>
        <v>491943.75</v>
      </c>
      <c r="L29" s="12">
        <v>101404</v>
      </c>
    </row>
    <row r="30" spans="1:12" ht="15" customHeight="1">
      <c r="A30" s="9" t="s">
        <v>28</v>
      </c>
      <c r="B30" s="10">
        <v>930000</v>
      </c>
      <c r="C30" s="10">
        <v>444573.38</v>
      </c>
      <c r="D30" s="11">
        <v>-242847.7</v>
      </c>
      <c r="E30" s="11">
        <v>413164.6</v>
      </c>
      <c r="F30" s="29">
        <f t="shared" si="5"/>
        <v>0.0007546867874484805</v>
      </c>
      <c r="G30" s="11">
        <f t="shared" si="1"/>
        <v>31408.780000000028</v>
      </c>
      <c r="H30" s="11">
        <v>70226</v>
      </c>
      <c r="I30" s="11">
        <v>371151.2</v>
      </c>
      <c r="J30" s="29">
        <f t="shared" si="2"/>
        <v>0.0006906379887087606</v>
      </c>
      <c r="K30" s="11">
        <f t="shared" si="3"/>
        <v>73422.18</v>
      </c>
      <c r="L30" s="12">
        <v>42013.4</v>
      </c>
    </row>
    <row r="31" spans="1:12" ht="15" customHeight="1">
      <c r="A31" s="9" t="s">
        <v>98</v>
      </c>
      <c r="B31" s="10">
        <v>0</v>
      </c>
      <c r="C31" s="10">
        <v>0</v>
      </c>
      <c r="D31" s="11">
        <v>0</v>
      </c>
      <c r="E31" s="11">
        <v>0</v>
      </c>
      <c r="F31" s="29">
        <f t="shared" si="5"/>
        <v>0</v>
      </c>
      <c r="G31" s="11">
        <f t="shared" si="1"/>
        <v>0</v>
      </c>
      <c r="H31" s="11">
        <v>0</v>
      </c>
      <c r="I31" s="11">
        <v>0</v>
      </c>
      <c r="J31" s="29">
        <f t="shared" si="2"/>
        <v>0</v>
      </c>
      <c r="K31" s="11">
        <f t="shared" si="3"/>
        <v>0</v>
      </c>
      <c r="L31" s="12">
        <v>0</v>
      </c>
    </row>
    <row r="32" spans="1:12" ht="15" customHeight="1">
      <c r="A32" s="16" t="s">
        <v>21</v>
      </c>
      <c r="B32" s="17">
        <f aca="true" t="shared" si="9" ref="B32:L32">SUM(B33)</f>
        <v>2688100</v>
      </c>
      <c r="C32" s="17">
        <f t="shared" si="9"/>
        <v>2723275</v>
      </c>
      <c r="D32" s="17">
        <f t="shared" si="9"/>
        <v>613087.17</v>
      </c>
      <c r="E32" s="17">
        <f t="shared" si="9"/>
        <v>2716405.87</v>
      </c>
      <c r="F32" s="28">
        <f t="shared" si="5"/>
        <v>0.0049617891257781885</v>
      </c>
      <c r="G32" s="25">
        <f t="shared" si="1"/>
        <v>6869.129999999888</v>
      </c>
      <c r="H32" s="17">
        <f t="shared" si="9"/>
        <v>613087.17</v>
      </c>
      <c r="I32" s="17">
        <f t="shared" si="9"/>
        <v>2716405.87</v>
      </c>
      <c r="J32" s="28">
        <f t="shared" si="2"/>
        <v>0.005054686840763201</v>
      </c>
      <c r="K32" s="25">
        <f t="shared" si="3"/>
        <v>6869.129999999888</v>
      </c>
      <c r="L32" s="18">
        <f t="shared" si="9"/>
        <v>0</v>
      </c>
    </row>
    <row r="33" spans="1:12" ht="15" customHeight="1">
      <c r="A33" s="9" t="s">
        <v>22</v>
      </c>
      <c r="B33" s="10">
        <v>2688100</v>
      </c>
      <c r="C33" s="10">
        <v>2723275</v>
      </c>
      <c r="D33" s="11">
        <v>613087.17</v>
      </c>
      <c r="E33" s="11">
        <v>2716405.87</v>
      </c>
      <c r="F33" s="29">
        <f t="shared" si="5"/>
        <v>0.0049617891257781885</v>
      </c>
      <c r="G33" s="11">
        <f t="shared" si="1"/>
        <v>6869.129999999888</v>
      </c>
      <c r="H33" s="11">
        <v>613087.17</v>
      </c>
      <c r="I33" s="11">
        <v>2716405.87</v>
      </c>
      <c r="J33" s="29">
        <f t="shared" si="2"/>
        <v>0.005054686840763201</v>
      </c>
      <c r="K33" s="11">
        <f t="shared" si="3"/>
        <v>6869.129999999888</v>
      </c>
      <c r="L33" s="12">
        <v>0</v>
      </c>
    </row>
    <row r="34" spans="1:12" ht="15" customHeight="1">
      <c r="A34" s="16" t="s">
        <v>23</v>
      </c>
      <c r="B34" s="17">
        <f>SUM(B35:B40)</f>
        <v>116030855</v>
      </c>
      <c r="C34" s="17">
        <f>SUM(C35:C40)</f>
        <v>131048806.11999999</v>
      </c>
      <c r="D34" s="17">
        <f>SUM(D35:D40)</f>
        <v>14096284.489999998</v>
      </c>
      <c r="E34" s="17">
        <f>SUM(E35:E40)</f>
        <v>128218561.46000001</v>
      </c>
      <c r="F34" s="28">
        <f t="shared" si="5"/>
        <v>0.23420412648981292</v>
      </c>
      <c r="G34" s="25">
        <f t="shared" si="1"/>
        <v>2830244.6599999815</v>
      </c>
      <c r="H34" s="17">
        <f>SUM(H35:H40)</f>
        <v>20516017.080000002</v>
      </c>
      <c r="I34" s="17">
        <f>SUM(I35:I40)</f>
        <v>126593675.34</v>
      </c>
      <c r="J34" s="28">
        <f t="shared" si="2"/>
        <v>0.23556545504922907</v>
      </c>
      <c r="K34" s="25">
        <f t="shared" si="3"/>
        <v>4455130.779999986</v>
      </c>
      <c r="L34" s="18">
        <f>SUM(L35:L39)</f>
        <v>1624886.12</v>
      </c>
    </row>
    <row r="35" spans="1:12" ht="15" customHeight="1">
      <c r="A35" s="9" t="s">
        <v>24</v>
      </c>
      <c r="B35" s="10">
        <v>64267090</v>
      </c>
      <c r="C35" s="10">
        <v>71885512.52</v>
      </c>
      <c r="D35" s="11">
        <v>12604981.44</v>
      </c>
      <c r="E35" s="11">
        <v>69533483.36</v>
      </c>
      <c r="F35" s="29">
        <f t="shared" si="5"/>
        <v>0.1270099160892796</v>
      </c>
      <c r="G35" s="11">
        <f t="shared" si="1"/>
        <v>2352029.1599999964</v>
      </c>
      <c r="H35" s="11">
        <v>14797702.05</v>
      </c>
      <c r="I35" s="11">
        <v>68711725.59</v>
      </c>
      <c r="J35" s="29">
        <f t="shared" si="2"/>
        <v>0.12785874856981705</v>
      </c>
      <c r="K35" s="11">
        <f t="shared" si="3"/>
        <v>3173786.9299999923</v>
      </c>
      <c r="L35" s="12">
        <v>821757.77</v>
      </c>
    </row>
    <row r="36" spans="1:12" ht="15" customHeight="1">
      <c r="A36" s="9" t="s">
        <v>25</v>
      </c>
      <c r="B36" s="10">
        <v>45085395</v>
      </c>
      <c r="C36" s="10">
        <v>52154655.3</v>
      </c>
      <c r="D36" s="11">
        <v>351107.91</v>
      </c>
      <c r="E36" s="11">
        <v>51801361.28</v>
      </c>
      <c r="F36" s="29">
        <f t="shared" si="5"/>
        <v>0.09462040777419292</v>
      </c>
      <c r="G36" s="11">
        <f t="shared" si="1"/>
        <v>353294.0199999958</v>
      </c>
      <c r="H36" s="11">
        <v>4558519.01</v>
      </c>
      <c r="I36" s="11">
        <v>51194035.42</v>
      </c>
      <c r="J36" s="29">
        <f t="shared" si="2"/>
        <v>0.09526183845385346</v>
      </c>
      <c r="K36" s="11">
        <f t="shared" si="3"/>
        <v>960619.8799999952</v>
      </c>
      <c r="L36" s="12">
        <v>607325.86</v>
      </c>
    </row>
    <row r="37" spans="1:12" ht="15" customHeight="1">
      <c r="A37" s="9" t="s">
        <v>91</v>
      </c>
      <c r="B37" s="10">
        <v>2531700</v>
      </c>
      <c r="C37" s="10">
        <v>2070640.88</v>
      </c>
      <c r="D37" s="11">
        <v>-3961.6</v>
      </c>
      <c r="E37" s="11">
        <v>2066141.7</v>
      </c>
      <c r="F37" s="29">
        <f t="shared" si="5"/>
        <v>0.0037740160749162492</v>
      </c>
      <c r="G37" s="11">
        <f t="shared" si="1"/>
        <v>4499.179999999935</v>
      </c>
      <c r="H37" s="11">
        <v>23385.55</v>
      </c>
      <c r="I37" s="11">
        <v>2063975.4</v>
      </c>
      <c r="J37" s="29">
        <f t="shared" si="2"/>
        <v>0.003840644510917275</v>
      </c>
      <c r="K37" s="11">
        <f t="shared" si="3"/>
        <v>6665.479999999981</v>
      </c>
      <c r="L37" s="12">
        <v>2166.3</v>
      </c>
    </row>
    <row r="38" spans="1:12" ht="15" customHeight="1">
      <c r="A38" s="9" t="s">
        <v>26</v>
      </c>
      <c r="B38" s="10">
        <v>2185020</v>
      </c>
      <c r="C38" s="10">
        <v>2630548.12</v>
      </c>
      <c r="D38" s="11">
        <v>727535.28</v>
      </c>
      <c r="E38" s="11">
        <v>2558254.78</v>
      </c>
      <c r="F38" s="29">
        <f t="shared" si="5"/>
        <v>0.004672910218815744</v>
      </c>
      <c r="G38" s="11">
        <f t="shared" si="1"/>
        <v>72293.34000000032</v>
      </c>
      <c r="H38" s="11">
        <v>753717.15</v>
      </c>
      <c r="I38" s="11">
        <v>2544364.69</v>
      </c>
      <c r="J38" s="29">
        <f t="shared" si="2"/>
        <v>0.004734552689155226</v>
      </c>
      <c r="K38" s="11">
        <f t="shared" si="3"/>
        <v>86183.43000000017</v>
      </c>
      <c r="L38" s="12">
        <v>13890.09</v>
      </c>
    </row>
    <row r="39" spans="1:12" ht="15" customHeight="1">
      <c r="A39" s="9" t="s">
        <v>27</v>
      </c>
      <c r="B39" s="10">
        <v>1693650</v>
      </c>
      <c r="C39" s="10">
        <v>2000528.97</v>
      </c>
      <c r="D39" s="11">
        <v>383938.17</v>
      </c>
      <c r="E39" s="11">
        <v>1952400.01</v>
      </c>
      <c r="F39" s="29">
        <f t="shared" si="5"/>
        <v>0.0035662554133662015</v>
      </c>
      <c r="G39" s="11">
        <f t="shared" si="1"/>
        <v>48128.95999999996</v>
      </c>
      <c r="H39" s="11">
        <v>325028.43</v>
      </c>
      <c r="I39" s="11">
        <v>1772653.91</v>
      </c>
      <c r="J39" s="29">
        <f t="shared" si="2"/>
        <v>0.003298553611248247</v>
      </c>
      <c r="K39" s="11">
        <f t="shared" si="3"/>
        <v>227875.06000000006</v>
      </c>
      <c r="L39" s="12">
        <v>179746.1</v>
      </c>
    </row>
    <row r="40" spans="1:12" ht="15" customHeight="1">
      <c r="A40" s="9" t="s">
        <v>28</v>
      </c>
      <c r="B40" s="10">
        <v>268000</v>
      </c>
      <c r="C40" s="10">
        <v>306920.33</v>
      </c>
      <c r="D40" s="11">
        <v>32683.29</v>
      </c>
      <c r="E40" s="11">
        <v>306920.33</v>
      </c>
      <c r="F40" s="29">
        <f t="shared" si="5"/>
        <v>0.0005606209192421797</v>
      </c>
      <c r="G40" s="11">
        <f t="shared" si="1"/>
        <v>0</v>
      </c>
      <c r="H40" s="11">
        <v>57664.89</v>
      </c>
      <c r="I40" s="11">
        <v>306920.33</v>
      </c>
      <c r="J40" s="29">
        <f t="shared" si="2"/>
        <v>0.0005711172142378337</v>
      </c>
      <c r="K40" s="11">
        <f t="shared" si="3"/>
        <v>0</v>
      </c>
      <c r="L40" s="12">
        <v>0</v>
      </c>
    </row>
    <row r="41" spans="1:12" ht="15" customHeight="1">
      <c r="A41" s="16" t="s">
        <v>54</v>
      </c>
      <c r="B41" s="17">
        <f>SUM(B42:B44)</f>
        <v>13880400</v>
      </c>
      <c r="C41" s="17">
        <f>SUM(C42:C44)</f>
        <v>13882179.2</v>
      </c>
      <c r="D41" s="17">
        <f>SUM(D42:D44)</f>
        <v>206869.86</v>
      </c>
      <c r="E41" s="17">
        <f>SUM(E42:E44)</f>
        <v>13840138.379999999</v>
      </c>
      <c r="F41" s="28">
        <f t="shared" si="5"/>
        <v>0.02528040778867458</v>
      </c>
      <c r="G41" s="25">
        <f t="shared" si="1"/>
        <v>42040.8200000003</v>
      </c>
      <c r="H41" s="17">
        <f>SUM(H42:H44)</f>
        <v>3412565.73</v>
      </c>
      <c r="I41" s="17">
        <f>SUM(I42:I44)</f>
        <v>13350299.81</v>
      </c>
      <c r="J41" s="28">
        <f t="shared" si="2"/>
        <v>0.02484223197833484</v>
      </c>
      <c r="K41" s="25">
        <f t="shared" si="3"/>
        <v>531879.3899999987</v>
      </c>
      <c r="L41" s="18">
        <f>SUM(L42:L44)</f>
        <v>489838.57</v>
      </c>
    </row>
    <row r="42" spans="1:12" ht="15" customHeight="1">
      <c r="A42" s="9" t="s">
        <v>89</v>
      </c>
      <c r="B42" s="10">
        <v>11685000</v>
      </c>
      <c r="C42" s="10">
        <v>11996000</v>
      </c>
      <c r="D42" s="11">
        <v>-80229.38</v>
      </c>
      <c r="E42" s="11">
        <v>11989724.61</v>
      </c>
      <c r="F42" s="29">
        <f t="shared" si="5"/>
        <v>0.021900440522525128</v>
      </c>
      <c r="G42" s="11">
        <v>5247303.5</v>
      </c>
      <c r="H42" s="11">
        <v>2916406.11</v>
      </c>
      <c r="I42" s="11">
        <v>11513710.05</v>
      </c>
      <c r="J42" s="29">
        <f t="shared" si="2"/>
        <v>0.021424706565701106</v>
      </c>
      <c r="K42" s="11">
        <f t="shared" si="3"/>
        <v>482289.94999999925</v>
      </c>
      <c r="L42" s="12">
        <v>476014.56</v>
      </c>
    </row>
    <row r="43" spans="1:12" ht="15" customHeight="1">
      <c r="A43" s="9" t="s">
        <v>73</v>
      </c>
      <c r="B43" s="10">
        <v>1435400</v>
      </c>
      <c r="C43" s="10">
        <v>1408575</v>
      </c>
      <c r="D43" s="11">
        <v>287099.24</v>
      </c>
      <c r="E43" s="11">
        <v>1372809.57</v>
      </c>
      <c r="F43" s="29">
        <f t="shared" si="5"/>
        <v>0.002507575054014381</v>
      </c>
      <c r="G43" s="11">
        <f t="shared" si="1"/>
        <v>35765.429999999935</v>
      </c>
      <c r="H43" s="11">
        <v>353685.62</v>
      </c>
      <c r="I43" s="11">
        <v>1369465.56</v>
      </c>
      <c r="J43" s="29">
        <f t="shared" si="2"/>
        <v>0.0025483009079973785</v>
      </c>
      <c r="K43" s="11">
        <f t="shared" si="3"/>
        <v>39109.439999999944</v>
      </c>
      <c r="L43" s="12">
        <v>3344.01</v>
      </c>
    </row>
    <row r="44" spans="1:12" ht="15" customHeight="1">
      <c r="A44" s="9" t="s">
        <v>92</v>
      </c>
      <c r="B44" s="10">
        <v>760000</v>
      </c>
      <c r="C44" s="10">
        <v>477604.2</v>
      </c>
      <c r="D44" s="11">
        <v>0</v>
      </c>
      <c r="E44" s="11">
        <v>477604.2</v>
      </c>
      <c r="F44" s="29">
        <f t="shared" si="5"/>
        <v>0.0008723922121350706</v>
      </c>
      <c r="G44" s="11">
        <f t="shared" si="1"/>
        <v>0</v>
      </c>
      <c r="H44" s="11">
        <v>142474</v>
      </c>
      <c r="I44" s="11">
        <v>467124.2</v>
      </c>
      <c r="J44" s="29">
        <f t="shared" si="2"/>
        <v>0.0008692245046363553</v>
      </c>
      <c r="K44" s="11">
        <f t="shared" si="3"/>
        <v>10480</v>
      </c>
      <c r="L44" s="12">
        <v>10480</v>
      </c>
    </row>
    <row r="45" spans="1:12" ht="15" customHeight="1">
      <c r="A45" s="16" t="s">
        <v>29</v>
      </c>
      <c r="B45" s="17">
        <f aca="true" t="shared" si="10" ref="B45:I45">SUM(B46:B51)</f>
        <v>156649745</v>
      </c>
      <c r="C45" s="17">
        <f t="shared" si="10"/>
        <v>164556367.79</v>
      </c>
      <c r="D45" s="17">
        <f t="shared" si="10"/>
        <v>19540684.37</v>
      </c>
      <c r="E45" s="17">
        <f t="shared" si="10"/>
        <v>161168792.18</v>
      </c>
      <c r="F45" s="28">
        <f t="shared" si="5"/>
        <v>0.2943910441680531</v>
      </c>
      <c r="G45" s="25">
        <f t="shared" si="1"/>
        <v>3387575.6099999845</v>
      </c>
      <c r="H45" s="17">
        <f t="shared" si="10"/>
        <v>35152164.74</v>
      </c>
      <c r="I45" s="17">
        <f t="shared" si="10"/>
        <v>159785645.95</v>
      </c>
      <c r="J45" s="28">
        <f t="shared" si="2"/>
        <v>0.29732905927136466</v>
      </c>
      <c r="K45" s="25">
        <f t="shared" si="3"/>
        <v>4770721.840000004</v>
      </c>
      <c r="L45" s="18">
        <f>SUM(L46:L51)</f>
        <v>1383146.2300000002</v>
      </c>
    </row>
    <row r="46" spans="1:12" ht="15" customHeight="1">
      <c r="A46" s="9" t="s">
        <v>30</v>
      </c>
      <c r="B46" s="10">
        <v>93771625</v>
      </c>
      <c r="C46" s="10">
        <v>99584625.57</v>
      </c>
      <c r="D46" s="11">
        <v>11860180.69</v>
      </c>
      <c r="E46" s="11">
        <v>98340478.46</v>
      </c>
      <c r="F46" s="29">
        <f t="shared" si="5"/>
        <v>0.17962879628391176</v>
      </c>
      <c r="G46" s="11">
        <f t="shared" si="1"/>
        <v>1244147.1099999994</v>
      </c>
      <c r="H46" s="11">
        <v>20839980.43</v>
      </c>
      <c r="I46" s="11">
        <v>97631196.25</v>
      </c>
      <c r="J46" s="29">
        <f t="shared" si="2"/>
        <v>0.18167208677576765</v>
      </c>
      <c r="K46" s="11">
        <f t="shared" si="3"/>
        <v>1953429.3199999928</v>
      </c>
      <c r="L46" s="12">
        <v>709282.21</v>
      </c>
    </row>
    <row r="47" spans="1:12" ht="15" customHeight="1">
      <c r="A47" s="9" t="s">
        <v>31</v>
      </c>
      <c r="B47" s="10">
        <v>570750</v>
      </c>
      <c r="C47" s="10">
        <v>710145.61</v>
      </c>
      <c r="D47" s="11">
        <v>113786.27</v>
      </c>
      <c r="E47" s="11">
        <v>673293.06</v>
      </c>
      <c r="F47" s="29">
        <f t="shared" si="5"/>
        <v>0.0012298376396786101</v>
      </c>
      <c r="G47" s="11">
        <f t="shared" si="1"/>
        <v>36852.54999999993</v>
      </c>
      <c r="H47" s="11">
        <v>160156.59</v>
      </c>
      <c r="I47" s="11">
        <v>638917.27</v>
      </c>
      <c r="J47" s="29">
        <f t="shared" si="2"/>
        <v>0.0011888969732661303</v>
      </c>
      <c r="K47" s="11">
        <f t="shared" si="3"/>
        <v>71228.33999999997</v>
      </c>
      <c r="L47" s="12">
        <v>34375.79</v>
      </c>
    </row>
    <row r="48" spans="1:12" ht="15" customHeight="1">
      <c r="A48" s="9" t="s">
        <v>59</v>
      </c>
      <c r="B48" s="10">
        <v>226200</v>
      </c>
      <c r="C48" s="10">
        <v>234800</v>
      </c>
      <c r="D48" s="11">
        <v>220.38</v>
      </c>
      <c r="E48" s="11">
        <v>184126.12</v>
      </c>
      <c r="F48" s="29">
        <f t="shared" si="5"/>
        <v>0.00033632491744973656</v>
      </c>
      <c r="G48" s="11">
        <f t="shared" si="1"/>
        <v>50673.880000000005</v>
      </c>
      <c r="H48" s="11">
        <v>40461.77</v>
      </c>
      <c r="I48" s="11">
        <v>173698.13</v>
      </c>
      <c r="J48" s="29">
        <f t="shared" si="2"/>
        <v>0.0003232174034346995</v>
      </c>
      <c r="K48" s="11">
        <f t="shared" si="3"/>
        <v>61101.869999999995</v>
      </c>
      <c r="L48" s="12">
        <v>10427.99</v>
      </c>
    </row>
    <row r="49" spans="1:12" ht="15" customHeight="1">
      <c r="A49" s="9" t="s">
        <v>32</v>
      </c>
      <c r="B49" s="10">
        <v>58331720</v>
      </c>
      <c r="C49" s="10">
        <v>60492245.78</v>
      </c>
      <c r="D49" s="11">
        <v>7109095.52</v>
      </c>
      <c r="E49" s="11">
        <v>58480716.61</v>
      </c>
      <c r="F49" s="29">
        <f t="shared" si="5"/>
        <v>0.10682092354012394</v>
      </c>
      <c r="G49" s="11">
        <f t="shared" si="1"/>
        <v>2011529.1700000018</v>
      </c>
      <c r="H49" s="11">
        <v>13388969.43</v>
      </c>
      <c r="I49" s="11">
        <v>57864336.48</v>
      </c>
      <c r="J49" s="29">
        <f t="shared" si="2"/>
        <v>0.10767393171439069</v>
      </c>
      <c r="K49" s="11">
        <f t="shared" si="3"/>
        <v>2627909.3000000045</v>
      </c>
      <c r="L49" s="12">
        <v>616380.13</v>
      </c>
    </row>
    <row r="50" spans="1:12" ht="15" customHeight="1">
      <c r="A50" s="9" t="s">
        <v>33</v>
      </c>
      <c r="B50" s="10">
        <v>480280</v>
      </c>
      <c r="C50" s="10">
        <v>384263.83</v>
      </c>
      <c r="D50" s="11">
        <v>49746.35</v>
      </c>
      <c r="E50" s="11">
        <v>366382.52</v>
      </c>
      <c r="F50" s="29">
        <f t="shared" si="5"/>
        <v>0.0006692346028582281</v>
      </c>
      <c r="G50" s="11">
        <f t="shared" si="1"/>
        <v>17881.309999999998</v>
      </c>
      <c r="H50" s="11">
        <v>72684.52</v>
      </c>
      <c r="I50" s="11">
        <v>354572.22</v>
      </c>
      <c r="J50" s="29">
        <f t="shared" si="2"/>
        <v>0.0006597878300617111</v>
      </c>
      <c r="K50" s="11">
        <f t="shared" si="3"/>
        <v>29691.610000000044</v>
      </c>
      <c r="L50" s="12">
        <v>11810.3</v>
      </c>
    </row>
    <row r="51" spans="1:12" ht="15" customHeight="1">
      <c r="A51" s="9" t="s">
        <v>34</v>
      </c>
      <c r="B51" s="10">
        <v>3269170</v>
      </c>
      <c r="C51" s="10">
        <v>3150287</v>
      </c>
      <c r="D51" s="11">
        <v>407655.16</v>
      </c>
      <c r="E51" s="11">
        <v>3123795.41</v>
      </c>
      <c r="F51" s="29">
        <f t="shared" si="5"/>
        <v>0.005705927184030794</v>
      </c>
      <c r="G51" s="11">
        <f t="shared" si="1"/>
        <v>26491.58999999985</v>
      </c>
      <c r="H51" s="11">
        <v>649912</v>
      </c>
      <c r="I51" s="11">
        <v>3122925.6</v>
      </c>
      <c r="J51" s="29">
        <f t="shared" si="2"/>
        <v>0.005811138574443784</v>
      </c>
      <c r="K51" s="11">
        <f t="shared" si="3"/>
        <v>27361.399999999907</v>
      </c>
      <c r="L51" s="12">
        <v>869.81</v>
      </c>
    </row>
    <row r="52" spans="1:12" ht="15" customHeight="1">
      <c r="A52" s="16" t="s">
        <v>35</v>
      </c>
      <c r="B52" s="17">
        <f aca="true" t="shared" si="11" ref="B52:L52">SUM(B53:B53)</f>
        <v>7520300</v>
      </c>
      <c r="C52" s="17">
        <f t="shared" si="11"/>
        <v>8589878.39</v>
      </c>
      <c r="D52" s="17">
        <f t="shared" si="11"/>
        <v>1362034.34</v>
      </c>
      <c r="E52" s="17">
        <f t="shared" si="11"/>
        <v>8068546.38</v>
      </c>
      <c r="F52" s="28">
        <f t="shared" si="5"/>
        <v>0.014738013244361367</v>
      </c>
      <c r="G52" s="25">
        <f t="shared" si="1"/>
        <v>521332.0100000007</v>
      </c>
      <c r="H52" s="17">
        <f t="shared" si="11"/>
        <v>1577991.54</v>
      </c>
      <c r="I52" s="17">
        <f t="shared" si="11"/>
        <v>7959870.29</v>
      </c>
      <c r="J52" s="28">
        <f t="shared" si="2"/>
        <v>0.01481172311302838</v>
      </c>
      <c r="K52" s="25">
        <f t="shared" si="3"/>
        <v>630008.1000000006</v>
      </c>
      <c r="L52" s="18">
        <f t="shared" si="11"/>
        <v>108676.09</v>
      </c>
    </row>
    <row r="53" spans="1:12" ht="15" customHeight="1">
      <c r="A53" s="9" t="s">
        <v>36</v>
      </c>
      <c r="B53" s="10">
        <v>7520300</v>
      </c>
      <c r="C53" s="10">
        <v>8589878.39</v>
      </c>
      <c r="D53" s="11">
        <v>1362034.34</v>
      </c>
      <c r="E53" s="11">
        <v>8068546.38</v>
      </c>
      <c r="F53" s="29">
        <f t="shared" si="5"/>
        <v>0.014738013244361367</v>
      </c>
      <c r="G53" s="11">
        <f t="shared" si="1"/>
        <v>521332.0100000007</v>
      </c>
      <c r="H53" s="11">
        <v>1577991.54</v>
      </c>
      <c r="I53" s="11">
        <v>7959870.29</v>
      </c>
      <c r="J53" s="29">
        <f t="shared" si="2"/>
        <v>0.01481172311302838</v>
      </c>
      <c r="K53" s="11">
        <f t="shared" si="3"/>
        <v>630008.1000000006</v>
      </c>
      <c r="L53" s="12">
        <v>108676.09</v>
      </c>
    </row>
    <row r="54" spans="1:12" ht="15" customHeight="1">
      <c r="A54" s="16" t="s">
        <v>103</v>
      </c>
      <c r="B54" s="17">
        <f>SUM(B55:B57)</f>
        <v>880700</v>
      </c>
      <c r="C54" s="17">
        <f aca="true" t="shared" si="12" ref="C54:I54">SUM(C55:C57)</f>
        <v>1490280.55</v>
      </c>
      <c r="D54" s="17">
        <f t="shared" si="12"/>
        <v>97893.4</v>
      </c>
      <c r="E54" s="17">
        <f t="shared" si="12"/>
        <v>1174475.2</v>
      </c>
      <c r="F54" s="28">
        <f t="shared" si="5"/>
        <v>0.002145297335797674</v>
      </c>
      <c r="G54" s="25">
        <f t="shared" si="1"/>
        <v>315805.3500000001</v>
      </c>
      <c r="H54" s="17">
        <f t="shared" si="12"/>
        <v>373217.44</v>
      </c>
      <c r="I54" s="17">
        <f t="shared" si="12"/>
        <v>1064315.55</v>
      </c>
      <c r="J54" s="28">
        <f t="shared" si="2"/>
        <v>0.001980477904432098</v>
      </c>
      <c r="K54" s="25">
        <f t="shared" si="3"/>
        <v>425965</v>
      </c>
      <c r="L54" s="18">
        <f>SUM(L55:L57)</f>
        <v>110159.65</v>
      </c>
    </row>
    <row r="55" spans="1:12" ht="15" customHeight="1">
      <c r="A55" s="9" t="s">
        <v>20</v>
      </c>
      <c r="B55" s="10">
        <v>15000</v>
      </c>
      <c r="C55" s="10">
        <v>15000</v>
      </c>
      <c r="D55" s="11">
        <v>0</v>
      </c>
      <c r="E55" s="11">
        <v>3870</v>
      </c>
      <c r="F55" s="29">
        <f t="shared" si="5"/>
        <v>7.068945082481945E-06</v>
      </c>
      <c r="G55" s="11">
        <f t="shared" si="1"/>
        <v>11130</v>
      </c>
      <c r="H55" s="11">
        <v>0</v>
      </c>
      <c r="I55" s="11">
        <v>3870</v>
      </c>
      <c r="J55" s="29">
        <f t="shared" si="2"/>
        <v>7.201294287349478E-06</v>
      </c>
      <c r="K55" s="11">
        <f t="shared" si="3"/>
        <v>11130</v>
      </c>
      <c r="L55" s="12">
        <v>0</v>
      </c>
    </row>
    <row r="56" spans="1:12" ht="15" customHeight="1">
      <c r="A56" s="9" t="s">
        <v>37</v>
      </c>
      <c r="B56" s="10">
        <v>865700</v>
      </c>
      <c r="C56" s="10">
        <v>1475280.55</v>
      </c>
      <c r="D56" s="11">
        <v>97893.4</v>
      </c>
      <c r="E56" s="11">
        <v>1170605.2</v>
      </c>
      <c r="F56" s="29">
        <f t="shared" si="5"/>
        <v>0.002138228390715192</v>
      </c>
      <c r="G56" s="11">
        <f t="shared" si="1"/>
        <v>304675.3500000001</v>
      </c>
      <c r="H56" s="11">
        <v>373217.44</v>
      </c>
      <c r="I56" s="11">
        <v>1060445.55</v>
      </c>
      <c r="J56" s="29">
        <f t="shared" si="2"/>
        <v>0.001973276610144748</v>
      </c>
      <c r="K56" s="11">
        <f t="shared" si="3"/>
        <v>414835</v>
      </c>
      <c r="L56" s="12">
        <v>110159.65</v>
      </c>
    </row>
    <row r="57" spans="1:12" ht="15" customHeight="1">
      <c r="A57" s="9" t="s">
        <v>98</v>
      </c>
      <c r="B57" s="10">
        <v>0</v>
      </c>
      <c r="C57" s="10">
        <v>0</v>
      </c>
      <c r="D57" s="11">
        <v>0</v>
      </c>
      <c r="E57" s="11">
        <v>0</v>
      </c>
      <c r="F57" s="29">
        <f t="shared" si="5"/>
        <v>0</v>
      </c>
      <c r="G57" s="11">
        <f t="shared" si="1"/>
        <v>0</v>
      </c>
      <c r="H57" s="11">
        <v>0</v>
      </c>
      <c r="I57" s="11">
        <v>0</v>
      </c>
      <c r="J57" s="29">
        <f t="shared" si="2"/>
        <v>0</v>
      </c>
      <c r="K57" s="11">
        <f t="shared" si="3"/>
        <v>0</v>
      </c>
      <c r="L57" s="12">
        <v>0</v>
      </c>
    </row>
    <row r="58" spans="1:12" ht="15" customHeight="1">
      <c r="A58" s="16" t="s">
        <v>38</v>
      </c>
      <c r="B58" s="17">
        <f aca="true" t="shared" si="13" ref="B58:I58">SUM(B59:B60)</f>
        <v>129929620</v>
      </c>
      <c r="C58" s="17">
        <f t="shared" si="13"/>
        <v>121737640.57</v>
      </c>
      <c r="D58" s="17">
        <f t="shared" si="13"/>
        <v>-1371251.15</v>
      </c>
      <c r="E58" s="17">
        <f t="shared" si="13"/>
        <v>65976156.3</v>
      </c>
      <c r="F58" s="28">
        <f t="shared" si="5"/>
        <v>0.12051209964804784</v>
      </c>
      <c r="G58" s="25">
        <f t="shared" si="1"/>
        <v>55761484.269999996</v>
      </c>
      <c r="H58" s="17">
        <f t="shared" si="13"/>
        <v>14222907.93</v>
      </c>
      <c r="I58" s="17">
        <f t="shared" si="13"/>
        <v>64043025.44</v>
      </c>
      <c r="J58" s="28">
        <f t="shared" si="2"/>
        <v>0.1191712333968086</v>
      </c>
      <c r="K58" s="25">
        <f t="shared" si="3"/>
        <v>57694615.129999995</v>
      </c>
      <c r="L58" s="18">
        <f>SUM(L59:L60)</f>
        <v>1933130.86</v>
      </c>
    </row>
    <row r="59" spans="1:12" ht="15" customHeight="1">
      <c r="A59" s="9" t="s">
        <v>39</v>
      </c>
      <c r="B59" s="10">
        <v>129884720</v>
      </c>
      <c r="C59" s="10">
        <v>121690576.57</v>
      </c>
      <c r="D59" s="11">
        <v>-1371251.15</v>
      </c>
      <c r="E59" s="11">
        <v>65929092.3</v>
      </c>
      <c r="F59" s="29">
        <f t="shared" si="5"/>
        <v>0.12042613250816103</v>
      </c>
      <c r="G59" s="11">
        <f t="shared" si="1"/>
        <v>55761484.269999996</v>
      </c>
      <c r="H59" s="11">
        <v>14218985.93</v>
      </c>
      <c r="I59" s="11">
        <v>63995961.44</v>
      </c>
      <c r="J59" s="29">
        <f t="shared" si="2"/>
        <v>0.11908365672643655</v>
      </c>
      <c r="K59" s="11">
        <f t="shared" si="3"/>
        <v>57694615.129999995</v>
      </c>
      <c r="L59" s="12">
        <v>1933130.86</v>
      </c>
    </row>
    <row r="60" spans="1:12" ht="15" customHeight="1">
      <c r="A60" s="9" t="s">
        <v>42</v>
      </c>
      <c r="B60" s="10">
        <v>44900</v>
      </c>
      <c r="C60" s="10">
        <v>47064</v>
      </c>
      <c r="D60" s="11">
        <v>0</v>
      </c>
      <c r="E60" s="11">
        <v>47064</v>
      </c>
      <c r="F60" s="29">
        <f t="shared" si="5"/>
        <v>8.596713988680368E-05</v>
      </c>
      <c r="G60" s="11">
        <f t="shared" si="1"/>
        <v>0</v>
      </c>
      <c r="H60" s="11">
        <v>3922</v>
      </c>
      <c r="I60" s="11">
        <v>47064</v>
      </c>
      <c r="J60" s="29">
        <f t="shared" si="2"/>
        <v>8.757667037204543E-05</v>
      </c>
      <c r="K60" s="11">
        <f t="shared" si="3"/>
        <v>0</v>
      </c>
      <c r="L60" s="12">
        <v>0</v>
      </c>
    </row>
    <row r="61" spans="1:12" ht="15" customHeight="1">
      <c r="A61" s="16" t="s">
        <v>40</v>
      </c>
      <c r="B61" s="17">
        <f>SUM(B62)</f>
        <v>1972300</v>
      </c>
      <c r="C61" s="17">
        <f>SUM(C62)</f>
        <v>2529884.38</v>
      </c>
      <c r="D61" s="17">
        <f>SUM(D62)</f>
        <v>-200397.04</v>
      </c>
      <c r="E61" s="17">
        <f>SUM(E62)</f>
        <v>1869183.13</v>
      </c>
      <c r="F61" s="28">
        <f t="shared" si="5"/>
        <v>0.003414251394075377</v>
      </c>
      <c r="G61" s="25">
        <f t="shared" si="1"/>
        <v>660701.25</v>
      </c>
      <c r="H61" s="17">
        <f>SUM(H62)</f>
        <v>471361.31</v>
      </c>
      <c r="I61" s="17">
        <f>SUM(I62)</f>
        <v>1863895.21</v>
      </c>
      <c r="J61" s="28">
        <f t="shared" si="2"/>
        <v>0.0034683353819098335</v>
      </c>
      <c r="K61" s="25">
        <f t="shared" si="3"/>
        <v>665989.1699999999</v>
      </c>
      <c r="L61" s="18">
        <f>SUM(L62)</f>
        <v>5287.92</v>
      </c>
    </row>
    <row r="62" spans="1:12" ht="15" customHeight="1">
      <c r="A62" s="9" t="s">
        <v>41</v>
      </c>
      <c r="B62" s="10">
        <v>1972300</v>
      </c>
      <c r="C62" s="10">
        <v>2529884.38</v>
      </c>
      <c r="D62" s="11">
        <v>-200397.04</v>
      </c>
      <c r="E62" s="11">
        <v>1869183.13</v>
      </c>
      <c r="F62" s="29">
        <f t="shared" si="5"/>
        <v>0.003414251394075377</v>
      </c>
      <c r="G62" s="11">
        <f t="shared" si="1"/>
        <v>660701.25</v>
      </c>
      <c r="H62" s="11">
        <v>471361.31</v>
      </c>
      <c r="I62" s="11">
        <v>1863895.21</v>
      </c>
      <c r="J62" s="29">
        <f t="shared" si="2"/>
        <v>0.0034683353819098335</v>
      </c>
      <c r="K62" s="11">
        <f t="shared" si="3"/>
        <v>665989.1699999999</v>
      </c>
      <c r="L62" s="12">
        <v>5287.92</v>
      </c>
    </row>
    <row r="63" spans="1:12" ht="15" customHeight="1">
      <c r="A63" s="16" t="s">
        <v>90</v>
      </c>
      <c r="B63" s="17">
        <f>SUM(B64)</f>
        <v>9940000</v>
      </c>
      <c r="C63" s="17">
        <f>SUM(C64)</f>
        <v>14501536.2</v>
      </c>
      <c r="D63" s="17">
        <f>SUM(D64)</f>
        <v>-5786598.45</v>
      </c>
      <c r="E63" s="17">
        <f>SUM(E64)</f>
        <v>10729121.46</v>
      </c>
      <c r="F63" s="28">
        <f t="shared" si="5"/>
        <v>0.019597821804655944</v>
      </c>
      <c r="G63" s="25">
        <f>C63-E63</f>
        <v>3772414.7399999984</v>
      </c>
      <c r="H63" s="17">
        <f>SUM(H64)</f>
        <v>416288.62</v>
      </c>
      <c r="I63" s="17">
        <f>SUM(I64)</f>
        <v>10729121.46</v>
      </c>
      <c r="J63" s="28">
        <f t="shared" si="2"/>
        <v>0.01996474446464514</v>
      </c>
      <c r="K63" s="25">
        <f>C63-I63</f>
        <v>3772414.7399999984</v>
      </c>
      <c r="L63" s="18">
        <f>SUM(L64)</f>
        <v>0</v>
      </c>
    </row>
    <row r="64" spans="1:12" ht="15" customHeight="1">
      <c r="A64" s="9" t="s">
        <v>42</v>
      </c>
      <c r="B64" s="10">
        <v>9940000</v>
      </c>
      <c r="C64" s="10">
        <v>14501536.2</v>
      </c>
      <c r="D64" s="11">
        <v>-5786598.45</v>
      </c>
      <c r="E64" s="11">
        <v>10729121.46</v>
      </c>
      <c r="F64" s="29">
        <f t="shared" si="5"/>
        <v>0.019597821804655944</v>
      </c>
      <c r="G64" s="11">
        <f>C64-E64</f>
        <v>3772414.7399999984</v>
      </c>
      <c r="H64" s="11">
        <v>416288.62</v>
      </c>
      <c r="I64" s="11">
        <v>10729121.46</v>
      </c>
      <c r="J64" s="29">
        <f t="shared" si="2"/>
        <v>0.01996474446464514</v>
      </c>
      <c r="K64" s="11">
        <f>C64-I64</f>
        <v>3772414.7399999984</v>
      </c>
      <c r="L64" s="12">
        <v>0</v>
      </c>
    </row>
    <row r="65" spans="1:12" ht="15" customHeight="1">
      <c r="A65" s="16" t="s">
        <v>60</v>
      </c>
      <c r="B65" s="17">
        <f aca="true" t="shared" si="14" ref="B65:L65">SUM(B66+B67)</f>
        <v>3340300</v>
      </c>
      <c r="C65" s="17">
        <f t="shared" si="14"/>
        <v>3880258.5</v>
      </c>
      <c r="D65" s="17">
        <f t="shared" si="14"/>
        <v>587115.72</v>
      </c>
      <c r="E65" s="17">
        <f t="shared" si="14"/>
        <v>2873483.96</v>
      </c>
      <c r="F65" s="28">
        <f t="shared" si="5"/>
        <v>0.005248708090085981</v>
      </c>
      <c r="G65" s="25">
        <f t="shared" si="1"/>
        <v>1006774.54</v>
      </c>
      <c r="H65" s="17">
        <f t="shared" si="14"/>
        <v>637798.56</v>
      </c>
      <c r="I65" s="17">
        <f t="shared" si="14"/>
        <v>2803009.23</v>
      </c>
      <c r="J65" s="28">
        <f t="shared" si="2"/>
        <v>0.005215838334725287</v>
      </c>
      <c r="K65" s="25">
        <f t="shared" si="3"/>
        <v>1077249.27</v>
      </c>
      <c r="L65" s="18">
        <f t="shared" si="14"/>
        <v>70474.73000000001</v>
      </c>
    </row>
    <row r="66" spans="1:12" ht="15" customHeight="1">
      <c r="A66" s="9" t="s">
        <v>61</v>
      </c>
      <c r="B66" s="10">
        <v>2332600</v>
      </c>
      <c r="C66" s="10">
        <v>2541984</v>
      </c>
      <c r="D66" s="11">
        <v>391363.36</v>
      </c>
      <c r="E66" s="11">
        <v>1540642.02</v>
      </c>
      <c r="F66" s="29">
        <f t="shared" si="5"/>
        <v>0.0028141379408640954</v>
      </c>
      <c r="G66" s="11">
        <f t="shared" si="1"/>
        <v>1001341.98</v>
      </c>
      <c r="H66" s="11">
        <v>394827.82</v>
      </c>
      <c r="I66" s="11">
        <v>1470372.64</v>
      </c>
      <c r="J66" s="29">
        <f t="shared" si="2"/>
        <v>0.0027360687578054186</v>
      </c>
      <c r="K66" s="11">
        <f t="shared" si="3"/>
        <v>1071611.36</v>
      </c>
      <c r="L66" s="12">
        <v>70269.38</v>
      </c>
    </row>
    <row r="67" spans="1:12" ht="15" customHeight="1">
      <c r="A67" s="9" t="s">
        <v>75</v>
      </c>
      <c r="B67" s="10">
        <v>1007700</v>
      </c>
      <c r="C67" s="10">
        <v>1338274.5</v>
      </c>
      <c r="D67" s="11">
        <v>195752.36</v>
      </c>
      <c r="E67" s="11">
        <v>1332841.94</v>
      </c>
      <c r="F67" s="29">
        <f t="shared" si="5"/>
        <v>0.002434570149221885</v>
      </c>
      <c r="G67" s="11">
        <f t="shared" si="1"/>
        <v>5432.560000000056</v>
      </c>
      <c r="H67" s="11">
        <v>242970.74</v>
      </c>
      <c r="I67" s="11">
        <v>1332636.59</v>
      </c>
      <c r="J67" s="29">
        <f t="shared" si="2"/>
        <v>0.002479769576919868</v>
      </c>
      <c r="K67" s="11">
        <f t="shared" si="3"/>
        <v>5637.909999999916</v>
      </c>
      <c r="L67" s="12">
        <v>205.35</v>
      </c>
    </row>
    <row r="68" spans="1:12" ht="15" customHeight="1">
      <c r="A68" s="16" t="s">
        <v>43</v>
      </c>
      <c r="B68" s="17">
        <f aca="true" t="shared" si="15" ref="B68:I68">SUM(B69:B71)</f>
        <v>2632400</v>
      </c>
      <c r="C68" s="17">
        <f t="shared" si="15"/>
        <v>3529310</v>
      </c>
      <c r="D68" s="17">
        <f t="shared" si="15"/>
        <v>354761.82</v>
      </c>
      <c r="E68" s="17">
        <f t="shared" si="15"/>
        <v>3294029.9699999997</v>
      </c>
      <c r="F68" s="28">
        <f t="shared" si="5"/>
        <v>0.006016877766919805</v>
      </c>
      <c r="G68" s="25">
        <f t="shared" si="1"/>
        <v>235280.03000000026</v>
      </c>
      <c r="H68" s="17">
        <f t="shared" si="15"/>
        <v>770049.7</v>
      </c>
      <c r="I68" s="17">
        <f t="shared" si="15"/>
        <v>3260778.3899999997</v>
      </c>
      <c r="J68" s="28">
        <f t="shared" si="2"/>
        <v>0.00606765498506967</v>
      </c>
      <c r="K68" s="25">
        <f t="shared" si="3"/>
        <v>268531.61000000034</v>
      </c>
      <c r="L68" s="18">
        <f>SUM(L69:L71)</f>
        <v>33251.58</v>
      </c>
    </row>
    <row r="69" spans="1:12" ht="15" customHeight="1">
      <c r="A69" s="9" t="s">
        <v>44</v>
      </c>
      <c r="B69" s="10">
        <v>1900300</v>
      </c>
      <c r="C69" s="10">
        <v>2214585</v>
      </c>
      <c r="D69" s="11">
        <v>354241.82</v>
      </c>
      <c r="E69" s="11">
        <v>2141529.79</v>
      </c>
      <c r="F69" s="29">
        <f t="shared" si="5"/>
        <v>0.003911720020157388</v>
      </c>
      <c r="G69" s="11">
        <f t="shared" si="1"/>
        <v>73055.20999999996</v>
      </c>
      <c r="H69" s="11">
        <v>691529.7</v>
      </c>
      <c r="I69" s="11">
        <v>2108775.31</v>
      </c>
      <c r="J69" s="29">
        <f t="shared" si="2"/>
        <v>0.003924008163619283</v>
      </c>
      <c r="K69" s="11">
        <f t="shared" si="3"/>
        <v>105809.68999999994</v>
      </c>
      <c r="L69" s="12">
        <v>32754.48</v>
      </c>
    </row>
    <row r="70" spans="1:12" ht="15" customHeight="1">
      <c r="A70" s="9" t="s">
        <v>55</v>
      </c>
      <c r="B70" s="10">
        <v>60700</v>
      </c>
      <c r="C70" s="10">
        <v>59700</v>
      </c>
      <c r="D70" s="11">
        <v>520</v>
      </c>
      <c r="E70" s="11">
        <v>20016.5</v>
      </c>
      <c r="F70" s="29">
        <f t="shared" si="5"/>
        <v>3.6562154843281616E-05</v>
      </c>
      <c r="G70" s="11">
        <f t="shared" si="1"/>
        <v>39683.5</v>
      </c>
      <c r="H70" s="11">
        <v>520</v>
      </c>
      <c r="I70" s="11">
        <v>19519.4</v>
      </c>
      <c r="J70" s="29">
        <f t="shared" si="2"/>
        <v>3.632169088178021E-05</v>
      </c>
      <c r="K70" s="11">
        <f t="shared" si="3"/>
        <v>40180.6</v>
      </c>
      <c r="L70" s="12">
        <v>497.1</v>
      </c>
    </row>
    <row r="71" spans="1:12" ht="15" customHeight="1">
      <c r="A71" s="9" t="s">
        <v>99</v>
      </c>
      <c r="B71" s="10">
        <v>671400</v>
      </c>
      <c r="C71" s="10">
        <v>1255025</v>
      </c>
      <c r="D71" s="11">
        <v>0</v>
      </c>
      <c r="E71" s="11">
        <v>1132483.68</v>
      </c>
      <c r="F71" s="29">
        <f t="shared" si="5"/>
        <v>0.002068595591919136</v>
      </c>
      <c r="G71" s="11">
        <f t="shared" si="1"/>
        <v>122541.32000000007</v>
      </c>
      <c r="H71" s="11">
        <v>78000</v>
      </c>
      <c r="I71" s="11">
        <v>1132483.68</v>
      </c>
      <c r="J71" s="29">
        <f t="shared" si="2"/>
        <v>0.002107325130568608</v>
      </c>
      <c r="K71" s="11">
        <f t="shared" si="3"/>
        <v>122541.32000000007</v>
      </c>
      <c r="L71" s="12">
        <v>0</v>
      </c>
    </row>
    <row r="72" spans="1:12" ht="15" customHeight="1">
      <c r="A72" s="16" t="s">
        <v>56</v>
      </c>
      <c r="B72" s="17">
        <f>SUM(B73:B76)</f>
        <v>15393050</v>
      </c>
      <c r="C72" s="17">
        <f aca="true" t="shared" si="16" ref="C72:I72">SUM(C73:C76)</f>
        <v>14131186.540000001</v>
      </c>
      <c r="D72" s="17">
        <f t="shared" si="16"/>
        <v>-3216441.17</v>
      </c>
      <c r="E72" s="17">
        <f t="shared" si="16"/>
        <v>8631042.24</v>
      </c>
      <c r="F72" s="28">
        <f t="shared" si="5"/>
        <v>0.015765468630269237</v>
      </c>
      <c r="G72" s="25">
        <f t="shared" si="1"/>
        <v>5500144.300000001</v>
      </c>
      <c r="H72" s="17">
        <f t="shared" si="16"/>
        <v>1466322.46</v>
      </c>
      <c r="I72" s="17">
        <f t="shared" si="16"/>
        <v>8183990.6899999995</v>
      </c>
      <c r="J72" s="28">
        <f t="shared" si="2"/>
        <v>0.015228766254164939</v>
      </c>
      <c r="K72" s="25">
        <f t="shared" si="3"/>
        <v>5947195.8500000015</v>
      </c>
      <c r="L72" s="18">
        <f>SUM(L73:L76)</f>
        <v>447051.55000000005</v>
      </c>
    </row>
    <row r="73" spans="1:12" ht="15" customHeight="1">
      <c r="A73" s="9" t="s">
        <v>62</v>
      </c>
      <c r="B73" s="10">
        <v>2061600</v>
      </c>
      <c r="C73" s="10">
        <v>92060</v>
      </c>
      <c r="D73" s="11">
        <v>-8982</v>
      </c>
      <c r="E73" s="11">
        <v>5577</v>
      </c>
      <c r="F73" s="29">
        <f t="shared" si="5"/>
        <v>1.0186952642119329E-05</v>
      </c>
      <c r="G73" s="11">
        <f t="shared" si="1"/>
        <v>86483</v>
      </c>
      <c r="H73" s="11">
        <v>0</v>
      </c>
      <c r="I73" s="11">
        <v>5577</v>
      </c>
      <c r="J73" s="29">
        <f t="shared" si="2"/>
        <v>1.0377679131924558E-05</v>
      </c>
      <c r="K73" s="11">
        <f t="shared" si="3"/>
        <v>86483</v>
      </c>
      <c r="L73" s="12">
        <v>0</v>
      </c>
    </row>
    <row r="74" spans="1:12" ht="15" customHeight="1">
      <c r="A74" s="9" t="s">
        <v>63</v>
      </c>
      <c r="B74" s="10">
        <v>3264600</v>
      </c>
      <c r="C74" s="10">
        <v>4226800</v>
      </c>
      <c r="D74" s="11">
        <v>713871</v>
      </c>
      <c r="E74" s="11">
        <v>4133381.15</v>
      </c>
      <c r="F74" s="29">
        <f t="shared" si="5"/>
        <v>0.0075500373008568645</v>
      </c>
      <c r="G74" s="11">
        <f t="shared" si="1"/>
        <v>93418.8500000001</v>
      </c>
      <c r="H74" s="11">
        <v>806525.24</v>
      </c>
      <c r="I74" s="11">
        <v>4065758.44</v>
      </c>
      <c r="J74" s="29">
        <f t="shared" si="2"/>
        <v>0.00756556150586949</v>
      </c>
      <c r="K74" s="11">
        <f t="shared" si="3"/>
        <v>161041.56000000006</v>
      </c>
      <c r="L74" s="12">
        <v>67622.71</v>
      </c>
    </row>
    <row r="75" spans="1:12" ht="15" customHeight="1">
      <c r="A75" s="9" t="s">
        <v>57</v>
      </c>
      <c r="B75" s="10">
        <v>182000</v>
      </c>
      <c r="C75" s="10">
        <v>101135.4</v>
      </c>
      <c r="D75" s="11">
        <v>0</v>
      </c>
      <c r="E75" s="11">
        <v>73837.67</v>
      </c>
      <c r="F75" s="29">
        <f t="shared" si="5"/>
        <v>0.00013487194683421824</v>
      </c>
      <c r="G75" s="11">
        <f t="shared" si="1"/>
        <v>27297.729999999996</v>
      </c>
      <c r="H75" s="11">
        <v>73837.67</v>
      </c>
      <c r="I75" s="11">
        <v>73837.67</v>
      </c>
      <c r="J75" s="29">
        <f t="shared" si="2"/>
        <v>0.00013739710365948216</v>
      </c>
      <c r="K75" s="11">
        <f t="shared" si="3"/>
        <v>27297.729999999996</v>
      </c>
      <c r="L75" s="12">
        <v>0</v>
      </c>
    </row>
    <row r="76" spans="1:12" ht="15" customHeight="1">
      <c r="A76" s="9" t="s">
        <v>45</v>
      </c>
      <c r="B76" s="10">
        <v>9884850</v>
      </c>
      <c r="C76" s="10">
        <v>9711191.14</v>
      </c>
      <c r="D76" s="11">
        <v>-3921330.17</v>
      </c>
      <c r="E76" s="11">
        <v>4418246.42</v>
      </c>
      <c r="F76" s="29">
        <f t="shared" si="5"/>
        <v>0.008070372429936036</v>
      </c>
      <c r="G76" s="11">
        <f t="shared" si="1"/>
        <v>5292944.720000001</v>
      </c>
      <c r="H76" s="11">
        <v>585959.55</v>
      </c>
      <c r="I76" s="11">
        <v>4038817.58</v>
      </c>
      <c r="J76" s="29">
        <f t="shared" si="2"/>
        <v>0.007515429965504043</v>
      </c>
      <c r="K76" s="11">
        <f t="shared" si="3"/>
        <v>5672373.5600000005</v>
      </c>
      <c r="L76" s="12">
        <v>379428.84</v>
      </c>
    </row>
    <row r="77" spans="1:12" ht="15" customHeight="1">
      <c r="A77" s="16" t="s">
        <v>64</v>
      </c>
      <c r="B77" s="17">
        <f aca="true" t="shared" si="17" ref="B77:I77">SUM(B78:B79)</f>
        <v>6037400</v>
      </c>
      <c r="C77" s="17">
        <f t="shared" si="17"/>
        <v>5402000</v>
      </c>
      <c r="D77" s="17">
        <f t="shared" si="17"/>
        <v>479388.17</v>
      </c>
      <c r="E77" s="17">
        <f t="shared" si="17"/>
        <v>5283364.22</v>
      </c>
      <c r="F77" s="28">
        <f t="shared" si="5"/>
        <v>0.009650597292488386</v>
      </c>
      <c r="G77" s="25">
        <f t="shared" si="1"/>
        <v>118635.78000000026</v>
      </c>
      <c r="H77" s="17">
        <f t="shared" si="17"/>
        <v>824244.15</v>
      </c>
      <c r="I77" s="17">
        <f t="shared" si="17"/>
        <v>5184687.7</v>
      </c>
      <c r="J77" s="28">
        <f t="shared" si="2"/>
        <v>0.009647664577700544</v>
      </c>
      <c r="K77" s="25">
        <f t="shared" si="3"/>
        <v>217312.2999999998</v>
      </c>
      <c r="L77" s="18">
        <f>SUM(L78:L79)</f>
        <v>98676.52</v>
      </c>
    </row>
    <row r="78" spans="1:12" ht="15" customHeight="1">
      <c r="A78" s="9" t="s">
        <v>14</v>
      </c>
      <c r="B78" s="10">
        <v>6035400</v>
      </c>
      <c r="C78" s="10">
        <v>5400000</v>
      </c>
      <c r="D78" s="11">
        <v>479388.17</v>
      </c>
      <c r="E78" s="11">
        <v>5283364.22</v>
      </c>
      <c r="F78" s="29">
        <f t="shared" si="5"/>
        <v>0.009650597292488386</v>
      </c>
      <c r="G78" s="11">
        <f t="shared" si="1"/>
        <v>116635.78000000026</v>
      </c>
      <c r="H78" s="11">
        <v>824244.15</v>
      </c>
      <c r="I78" s="11">
        <v>5184687.7</v>
      </c>
      <c r="J78" s="29">
        <f t="shared" si="2"/>
        <v>0.009647664577700544</v>
      </c>
      <c r="K78" s="11">
        <f t="shared" si="3"/>
        <v>215312.2999999998</v>
      </c>
      <c r="L78" s="12">
        <v>98676.52</v>
      </c>
    </row>
    <row r="79" spans="1:12" ht="15" customHeight="1">
      <c r="A79" s="9" t="s">
        <v>65</v>
      </c>
      <c r="B79" s="10">
        <v>2000</v>
      </c>
      <c r="C79" s="10">
        <v>2000</v>
      </c>
      <c r="D79" s="11">
        <v>0</v>
      </c>
      <c r="E79" s="11">
        <v>0</v>
      </c>
      <c r="F79" s="29">
        <f t="shared" si="5"/>
        <v>0</v>
      </c>
      <c r="G79" s="11">
        <f t="shared" si="1"/>
        <v>2000</v>
      </c>
      <c r="H79" s="11">
        <v>0</v>
      </c>
      <c r="I79" s="11">
        <v>0</v>
      </c>
      <c r="J79" s="29">
        <f t="shared" si="2"/>
        <v>0</v>
      </c>
      <c r="K79" s="11">
        <f t="shared" si="3"/>
        <v>2000</v>
      </c>
      <c r="L79" s="12">
        <v>0</v>
      </c>
    </row>
    <row r="80" spans="1:12" ht="15" customHeight="1">
      <c r="A80" s="16" t="s">
        <v>66</v>
      </c>
      <c r="B80" s="17">
        <f>SUM(B81:B81)</f>
        <v>11800100</v>
      </c>
      <c r="C80" s="17">
        <f aca="true" t="shared" si="18" ref="C80:L80">SUM(C81:C81)</f>
        <v>13667646</v>
      </c>
      <c r="D80" s="17">
        <f t="shared" si="18"/>
        <v>1277715.91</v>
      </c>
      <c r="E80" s="17">
        <f t="shared" si="18"/>
        <v>13022687.04</v>
      </c>
      <c r="F80" s="28">
        <f t="shared" si="5"/>
        <v>0.023787250519924894</v>
      </c>
      <c r="G80" s="25">
        <f t="shared" si="1"/>
        <v>644958.9600000009</v>
      </c>
      <c r="H80" s="17">
        <f t="shared" si="18"/>
        <v>2471174.97</v>
      </c>
      <c r="I80" s="17">
        <f t="shared" si="18"/>
        <v>11800158.68</v>
      </c>
      <c r="J80" s="28">
        <f t="shared" si="2"/>
        <v>0.021957730049638594</v>
      </c>
      <c r="K80" s="25">
        <f t="shared" si="3"/>
        <v>1867487.3200000003</v>
      </c>
      <c r="L80" s="18">
        <f t="shared" si="18"/>
        <v>1222528.36</v>
      </c>
    </row>
    <row r="81" spans="1:12" ht="15" customHeight="1">
      <c r="A81" s="9" t="s">
        <v>67</v>
      </c>
      <c r="B81" s="10">
        <v>11800100</v>
      </c>
      <c r="C81" s="10">
        <v>13667646</v>
      </c>
      <c r="D81" s="11">
        <v>1277715.91</v>
      </c>
      <c r="E81" s="11">
        <v>13022687.04</v>
      </c>
      <c r="F81" s="29">
        <f t="shared" si="5"/>
        <v>0.023787250519924894</v>
      </c>
      <c r="G81" s="11">
        <f t="shared" si="1"/>
        <v>644958.9600000009</v>
      </c>
      <c r="H81" s="11">
        <v>2471174.97</v>
      </c>
      <c r="I81" s="11">
        <v>11800158.68</v>
      </c>
      <c r="J81" s="29">
        <f t="shared" si="2"/>
        <v>0.021957730049638594</v>
      </c>
      <c r="K81" s="11">
        <f t="shared" si="3"/>
        <v>1867487.3200000003</v>
      </c>
      <c r="L81" s="12">
        <v>1222528.36</v>
      </c>
    </row>
    <row r="82" spans="1:12" ht="15" customHeight="1">
      <c r="A82" s="16" t="s">
        <v>46</v>
      </c>
      <c r="B82" s="17">
        <f>B83</f>
        <v>9546800</v>
      </c>
      <c r="C82" s="17">
        <f aca="true" t="shared" si="19" ref="C82:L82">C83</f>
        <v>9757391.18</v>
      </c>
      <c r="D82" s="17">
        <f t="shared" si="19"/>
        <v>922302.98</v>
      </c>
      <c r="E82" s="17">
        <f t="shared" si="19"/>
        <v>9471479.58</v>
      </c>
      <c r="F82" s="28">
        <f t="shared" si="5"/>
        <v>0.01730061214492743</v>
      </c>
      <c r="G82" s="25">
        <f aca="true" t="shared" si="20" ref="G82:G88">C82-E82</f>
        <v>285911.5999999996</v>
      </c>
      <c r="H82" s="17">
        <f t="shared" si="19"/>
        <v>1318514.49</v>
      </c>
      <c r="I82" s="17">
        <f t="shared" si="19"/>
        <v>8717924.55</v>
      </c>
      <c r="J82" s="28">
        <f aca="true" t="shared" si="21" ref="J82:J88">I82/I$89</f>
        <v>0.01622231014456299</v>
      </c>
      <c r="K82" s="25">
        <f aca="true" t="shared" si="22" ref="K82:K88">C82-I82</f>
        <v>1039466.629999999</v>
      </c>
      <c r="L82" s="18">
        <f t="shared" si="19"/>
        <v>753555.03</v>
      </c>
    </row>
    <row r="83" spans="1:12" ht="15" customHeight="1">
      <c r="A83" s="9" t="s">
        <v>47</v>
      </c>
      <c r="B83" s="10">
        <v>9546800</v>
      </c>
      <c r="C83" s="10">
        <v>9757391.18</v>
      </c>
      <c r="D83" s="11">
        <v>922302.98</v>
      </c>
      <c r="E83" s="11">
        <v>9471479.58</v>
      </c>
      <c r="F83" s="29">
        <f aca="true" t="shared" si="23" ref="F83:F88">E83/E$89</f>
        <v>0.01730061214492743</v>
      </c>
      <c r="G83" s="11">
        <f t="shared" si="20"/>
        <v>285911.5999999996</v>
      </c>
      <c r="H83" s="11">
        <v>1318514.49</v>
      </c>
      <c r="I83" s="11">
        <v>8717924.55</v>
      </c>
      <c r="J83" s="29">
        <f t="shared" si="21"/>
        <v>0.01622231014456299</v>
      </c>
      <c r="K83" s="11">
        <f t="shared" si="22"/>
        <v>1039466.629999999</v>
      </c>
      <c r="L83" s="12">
        <v>753555.03</v>
      </c>
    </row>
    <row r="84" spans="1:12" ht="15" customHeight="1">
      <c r="A84" s="16" t="s">
        <v>48</v>
      </c>
      <c r="B84" s="17">
        <f>B85+B86</f>
        <v>9038300</v>
      </c>
      <c r="C84" s="17">
        <f aca="true" t="shared" si="24" ref="C84:I84">C85+C86</f>
        <v>9455300</v>
      </c>
      <c r="D84" s="17">
        <f t="shared" si="24"/>
        <v>1517925.39</v>
      </c>
      <c r="E84" s="17">
        <f t="shared" si="24"/>
        <v>9288368.27</v>
      </c>
      <c r="F84" s="28">
        <f t="shared" si="23"/>
        <v>0.016966140880231996</v>
      </c>
      <c r="G84" s="25">
        <f t="shared" si="20"/>
        <v>166931.73000000045</v>
      </c>
      <c r="H84" s="17">
        <f t="shared" si="24"/>
        <v>1672501.57</v>
      </c>
      <c r="I84" s="17">
        <f t="shared" si="24"/>
        <v>9288368.27</v>
      </c>
      <c r="J84" s="28">
        <f t="shared" si="21"/>
        <v>0.01728379156629177</v>
      </c>
      <c r="K84" s="24">
        <f t="shared" si="22"/>
        <v>166931.73000000045</v>
      </c>
      <c r="L84" s="18">
        <f>L85+L86</f>
        <v>0</v>
      </c>
    </row>
    <row r="85" spans="1:12" ht="15" customHeight="1">
      <c r="A85" s="9" t="s">
        <v>49</v>
      </c>
      <c r="B85" s="10">
        <v>9038300</v>
      </c>
      <c r="C85" s="10">
        <v>9455300</v>
      </c>
      <c r="D85" s="11">
        <v>1517925.39</v>
      </c>
      <c r="E85" s="11">
        <v>9288368.27</v>
      </c>
      <c r="F85" s="29">
        <f t="shared" si="23"/>
        <v>0.016966140880231996</v>
      </c>
      <c r="G85" s="11">
        <f t="shared" si="20"/>
        <v>166931.73000000045</v>
      </c>
      <c r="H85" s="11">
        <v>1672501.57</v>
      </c>
      <c r="I85" s="11">
        <v>9288368.27</v>
      </c>
      <c r="J85" s="29">
        <f t="shared" si="21"/>
        <v>0.01728379156629177</v>
      </c>
      <c r="K85" s="11">
        <f t="shared" si="22"/>
        <v>166931.73000000045</v>
      </c>
      <c r="L85" s="12">
        <v>0</v>
      </c>
    </row>
    <row r="86" spans="1:12" ht="15" customHeight="1">
      <c r="A86" s="9" t="s">
        <v>50</v>
      </c>
      <c r="B86" s="10">
        <v>0</v>
      </c>
      <c r="C86" s="10">
        <v>0</v>
      </c>
      <c r="D86" s="11">
        <v>0</v>
      </c>
      <c r="E86" s="11">
        <v>0</v>
      </c>
      <c r="F86" s="29">
        <f t="shared" si="23"/>
        <v>0</v>
      </c>
      <c r="G86" s="11">
        <f t="shared" si="20"/>
        <v>0</v>
      </c>
      <c r="H86" s="11">
        <v>0</v>
      </c>
      <c r="I86" s="11">
        <v>0</v>
      </c>
      <c r="J86" s="29">
        <f t="shared" si="21"/>
        <v>0</v>
      </c>
      <c r="K86" s="11">
        <f t="shared" si="22"/>
        <v>0</v>
      </c>
      <c r="L86" s="12">
        <v>0</v>
      </c>
    </row>
    <row r="87" spans="1:12" ht="15" customHeight="1">
      <c r="A87" s="16" t="s">
        <v>74</v>
      </c>
      <c r="B87" s="17">
        <f aca="true" t="shared" si="25" ref="B87:L87">SUM(B88)</f>
        <v>5126088</v>
      </c>
      <c r="C87" s="17">
        <f t="shared" si="25"/>
        <v>0.54</v>
      </c>
      <c r="D87" s="17">
        <f t="shared" si="25"/>
        <v>0</v>
      </c>
      <c r="E87" s="17">
        <f t="shared" si="25"/>
        <v>0</v>
      </c>
      <c r="F87" s="28">
        <f t="shared" si="23"/>
        <v>0</v>
      </c>
      <c r="G87" s="25">
        <f t="shared" si="20"/>
        <v>0.54</v>
      </c>
      <c r="H87" s="17">
        <f t="shared" si="25"/>
        <v>0</v>
      </c>
      <c r="I87" s="17">
        <f t="shared" si="25"/>
        <v>0</v>
      </c>
      <c r="J87" s="28">
        <f t="shared" si="21"/>
        <v>0</v>
      </c>
      <c r="K87" s="25">
        <f t="shared" si="22"/>
        <v>0.54</v>
      </c>
      <c r="L87" s="18">
        <f t="shared" si="25"/>
        <v>0</v>
      </c>
    </row>
    <row r="88" spans="1:12" ht="15" customHeight="1">
      <c r="A88" s="9" t="s">
        <v>74</v>
      </c>
      <c r="B88" s="10">
        <v>5126088</v>
      </c>
      <c r="C88" s="10">
        <v>0.54</v>
      </c>
      <c r="D88" s="11">
        <v>0</v>
      </c>
      <c r="E88" s="11">
        <v>0</v>
      </c>
      <c r="F88" s="29">
        <f t="shared" si="23"/>
        <v>0</v>
      </c>
      <c r="G88" s="11">
        <f t="shared" si="20"/>
        <v>0.54</v>
      </c>
      <c r="H88" s="11">
        <v>0</v>
      </c>
      <c r="I88" s="11">
        <v>0</v>
      </c>
      <c r="J88" s="29">
        <f t="shared" si="21"/>
        <v>0</v>
      </c>
      <c r="K88" s="11">
        <f t="shared" si="22"/>
        <v>0.54</v>
      </c>
      <c r="L88" s="12">
        <v>0</v>
      </c>
    </row>
    <row r="89" spans="1:12" ht="15" customHeight="1" thickBot="1">
      <c r="A89" s="13" t="s">
        <v>51</v>
      </c>
      <c r="B89" s="14">
        <f>SUM(B10+B13+B15+B22+B25+B32+B34+B41+B45+B52+B54+B58+B61+B65+B68+B72+B77+B80+B82+B84+B87,B63)</f>
        <v>612300000</v>
      </c>
      <c r="C89" s="14">
        <f>SUM(C10+C13+C15+C22+C25+C32+C34+C41+C45+C52+C54+C58+C61+C65+C68+C72+C77+C80+C82+C84+C87,C63)</f>
        <v>637888031.5199999</v>
      </c>
      <c r="D89" s="14">
        <f>SUM(D10+D13+D15+D22+D25+D32+D34+D41+D45+D52+D54+D58+D61+D65+D68+D72+D77+D80+D82+D84+D87,D63)</f>
        <v>47054422.04</v>
      </c>
      <c r="E89" s="14">
        <f>SUM(E10+E13+E15+E22+E25+E32+E34+E41+E45+E52+E54+E58+E61+E65+E68+E72+E77+E80+E82+E84+E87,E63)</f>
        <v>547464997.23</v>
      </c>
      <c r="F89" s="30">
        <f aca="true" t="shared" si="26" ref="F89:K89">SUM(F10+F13+F15+F22+F25+F32+F34+F41+F45+F52+F54+F58+F61+F65+F68+F72+F77+F80+F82+F84+F87+F63)</f>
        <v>1</v>
      </c>
      <c r="G89" s="14">
        <f t="shared" si="26"/>
        <v>90423034.28999998</v>
      </c>
      <c r="H89" s="14">
        <f t="shared" si="26"/>
        <v>107245609.16000001</v>
      </c>
      <c r="I89" s="14">
        <f t="shared" si="26"/>
        <v>537403395.22</v>
      </c>
      <c r="J89" s="30">
        <f t="shared" si="26"/>
        <v>0.9999999999999999</v>
      </c>
      <c r="K89" s="14">
        <f t="shared" si="26"/>
        <v>100484636.3</v>
      </c>
      <c r="L89" s="15">
        <f>SUM(L10+L13+L15+L22+L25+L32+L34+L41+L45+L52+L54+L58+L61+L65+L68+L72+L77+L80+L82+L84+L87)</f>
        <v>10061602.01</v>
      </c>
    </row>
    <row r="90" ht="13.5" thickTop="1">
      <c r="C90" s="2"/>
    </row>
    <row r="91" ht="12.75">
      <c r="B91" s="34"/>
    </row>
    <row r="92" spans="1:12" ht="12.75">
      <c r="A92" s="39" t="s">
        <v>100</v>
      </c>
      <c r="B92" s="39"/>
      <c r="C92" s="38" t="s">
        <v>71</v>
      </c>
      <c r="D92" s="38"/>
      <c r="E92" s="38"/>
      <c r="F92" s="38" t="s">
        <v>93</v>
      </c>
      <c r="G92" s="38"/>
      <c r="H92" s="38"/>
      <c r="I92" s="38" t="s">
        <v>88</v>
      </c>
      <c r="J92" s="38"/>
      <c r="K92" s="38"/>
      <c r="L92" s="38"/>
    </row>
    <row r="93" spans="1:12" ht="12.75">
      <c r="A93" s="39" t="s">
        <v>101</v>
      </c>
      <c r="B93" s="39"/>
      <c r="C93" s="38" t="s">
        <v>72</v>
      </c>
      <c r="D93" s="38"/>
      <c r="E93" s="38"/>
      <c r="F93" s="38" t="s">
        <v>70</v>
      </c>
      <c r="G93" s="38"/>
      <c r="H93" s="38"/>
      <c r="I93" s="38" t="s">
        <v>69</v>
      </c>
      <c r="J93" s="38"/>
      <c r="K93" s="38"/>
      <c r="L93" s="38"/>
    </row>
    <row r="94" spans="1:5" ht="12.75">
      <c r="A94" s="40" t="s">
        <v>102</v>
      </c>
      <c r="B94" s="40"/>
      <c r="C94" s="38" t="s">
        <v>68</v>
      </c>
      <c r="D94" s="38"/>
      <c r="E94" s="38"/>
    </row>
    <row r="97" ht="12.75">
      <c r="F97" s="1"/>
    </row>
    <row r="98" ht="12.75">
      <c r="F98" s="1"/>
    </row>
    <row r="99" spans="1:6" ht="12.75">
      <c r="A99" s="8"/>
      <c r="B99" s="8"/>
      <c r="C99" s="8"/>
      <c r="D99" s="8"/>
      <c r="E99" s="8"/>
      <c r="F99" s="1"/>
    </row>
    <row r="100" spans="1:12" ht="12.75">
      <c r="A100" s="8"/>
      <c r="B100" s="8"/>
      <c r="C100" s="8"/>
      <c r="D100" s="8"/>
      <c r="E100" s="8"/>
      <c r="F100" s="23"/>
      <c r="G100" s="8"/>
      <c r="H100" s="8"/>
      <c r="I100" s="8"/>
      <c r="J100" s="8"/>
      <c r="K100" s="8"/>
      <c r="L100" s="8"/>
    </row>
    <row r="101" spans="2:11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2:11" ht="12.75">
      <c r="B102" s="31"/>
      <c r="C102" s="31"/>
      <c r="D102" s="31"/>
      <c r="E102" s="31"/>
      <c r="F102" s="32"/>
      <c r="G102" s="31"/>
      <c r="H102" s="31"/>
      <c r="I102" s="31"/>
      <c r="J102" s="31"/>
      <c r="K102" s="31"/>
    </row>
  </sheetData>
  <sheetProtection/>
  <mergeCells count="20">
    <mergeCell ref="A8:A9"/>
    <mergeCell ref="B8:B9"/>
    <mergeCell ref="C8:C9"/>
    <mergeCell ref="A1:L1"/>
    <mergeCell ref="A2:L2"/>
    <mergeCell ref="A3:L3"/>
    <mergeCell ref="F93:H93"/>
    <mergeCell ref="I92:L92"/>
    <mergeCell ref="I93:L93"/>
    <mergeCell ref="G8:G9"/>
    <mergeCell ref="K8:K9"/>
    <mergeCell ref="H8:J8"/>
    <mergeCell ref="F92:H92"/>
    <mergeCell ref="D8:F8"/>
    <mergeCell ref="C94:E94"/>
    <mergeCell ref="A92:B92"/>
    <mergeCell ref="A93:B93"/>
    <mergeCell ref="A94:B94"/>
    <mergeCell ref="C92:E92"/>
    <mergeCell ref="C93:E93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Prefeitura</cp:lastModifiedBy>
  <cp:lastPrinted>2016-02-01T17:28:44Z</cp:lastPrinted>
  <dcterms:created xsi:type="dcterms:W3CDTF">2011-01-25T11:25:48Z</dcterms:created>
  <dcterms:modified xsi:type="dcterms:W3CDTF">2020-01-30T12:34:25Z</dcterms:modified>
  <cp:category/>
  <cp:version/>
  <cp:contentType/>
  <cp:contentStatus/>
</cp:coreProperties>
</file>