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5º Bim. 2019 - Receitas" sheetId="1" r:id="rId1"/>
    <sheet name="RREO-5º Bim. 2019 - Despesas" sheetId="2" r:id="rId2"/>
  </sheets>
  <definedNames>
    <definedName name="_xlfn.SUMIFS" hidden="1">#NAME?</definedName>
    <definedName name="_xlnm.Print_Area" localSheetId="1">'RREO-5º Bim. 2019 - Despesas'!$A$1:$K$34</definedName>
    <definedName name="_xlnm.Print_Area" localSheetId="0">'RREO-5º Bim. 2019 - Receitas'!$A$1:$H$64</definedName>
    <definedName name="Z_FED31D73_12BC_4C9A_9468_72952A34E245_.wvu.PrintArea" localSheetId="1" hidden="1">'RREO-5º Bim. 2019 - Despesas'!$A$1:$K$34</definedName>
    <definedName name="Z_FED31D73_12BC_4C9A_9468_72952A34E245_.wvu.PrintArea" localSheetId="0" hidden="1">'RREO-5º Bim. 2019 - Receitas'!$A$1:$H$64</definedName>
  </definedNames>
  <calcPr fullCalcOnLoad="1"/>
</workbook>
</file>

<file path=xl/sharedStrings.xml><?xml version="1.0" encoding="utf-8"?>
<sst xmlns="http://schemas.openxmlformats.org/spreadsheetml/2006/main" count="141" uniqueCount="109">
  <si>
    <t xml:space="preserve">RELATÓRIO RESUMIDO DA EXECUÇÃO ORÇAMENTÁRIA </t>
  </si>
  <si>
    <t>MUNICÍPIO DE ATIBAIA</t>
  </si>
  <si>
    <t>Valores expressos em R$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</si>
  <si>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</si>
  <si>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</si>
  <si>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</si>
  <si>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</si>
  <si>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</si>
  <si>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</si>
  <si>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</si>
  <si>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</si>
  <si>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</si>
  <si>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Outras Despesas Correntes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</si>
  <si>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</si>
  <si>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</si>
  <si>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</si>
  <si>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</si>
  <si>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</si>
  <si>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</si>
  <si>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</si>
  <si>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</si>
  <si>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</si>
  <si>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</si>
  <si>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</si>
  <si>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</si>
  <si>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</si>
  <si>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</si>
  <si>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</si>
  <si>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</si>
  <si>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</si>
  <si>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</si>
  <si>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</si>
  <si>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Realizadas</t>
  </si>
  <si>
    <t>Previsão         Inicial</t>
  </si>
  <si>
    <t>Previsão Atualizada (a)</t>
  </si>
  <si>
    <t>Contribuições Sociais</t>
  </si>
  <si>
    <t>Outras Receitas Patrimoniais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</si>
  <si>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</si>
  <si>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</si>
  <si>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</si>
  <si>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</si>
  <si>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</si>
  <si>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</si>
  <si>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</si>
  <si>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</si>
  <si>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</si>
  <si>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</si>
  <si>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</si>
  <si>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</si>
  <si>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</si>
  <si>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</si>
  <si>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</si>
  <si>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</si>
  <si>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</si>
  <si>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</si>
  <si>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</si>
  <si>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</si>
  <si>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</si>
  <si>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</si>
  <si>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</si>
  <si>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</si>
  <si>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</si>
  <si>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Amortização da Dívida</t>
  </si>
  <si>
    <t>Secretário de Planej. e Finanças</t>
  </si>
  <si>
    <t>Saulo Pedroso de Souza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</si>
  <si>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</si>
  <si>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</si>
  <si>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</si>
  <si>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</si>
  <si>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</si>
  <si>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</si>
  <si>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</si>
  <si>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</si>
  <si>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</si>
  <si>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</si>
  <si>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</si>
  <si>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</si>
  <si>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</si>
  <si>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Adauto Batista de Oliveira</t>
  </si>
  <si>
    <t>BALANÇO ORÇAMENTÁRIO</t>
  </si>
  <si>
    <t>IMPOSTOS, TAXAS E CONTRIBUIÇÃO DE MELHORIA</t>
  </si>
  <si>
    <t xml:space="preserve">RECEITAS </t>
  </si>
  <si>
    <t>Demais Receitas de Capital</t>
  </si>
  <si>
    <t>Receitas Correntes</t>
  </si>
  <si>
    <t>RECEITAS (Exceto Intra-Orçamentárias) (I)</t>
  </si>
  <si>
    <t>RECEITAS INTRA-ORÇAMENTÁRIAS (II)</t>
  </si>
  <si>
    <t>SUBTOTAL DAS RECEITAS (III) = (I + II)</t>
  </si>
  <si>
    <t>Operações de Crédito/ Refinanciamento (IV)</t>
  </si>
  <si>
    <t>SUBTOTAL COM REFINANCIAMENTO (V) = (III-IV)</t>
  </si>
  <si>
    <t>DEFICIT (VI)</t>
  </si>
  <si>
    <t>TOTAL (VII) = (V + VI)</t>
  </si>
  <si>
    <t xml:space="preserve">Saldo dos Exercícios Anteriores </t>
  </si>
  <si>
    <t>Superávit Financeiro Utilizado para Créditos Adicionais</t>
  </si>
  <si>
    <t>%</t>
  </si>
  <si>
    <t xml:space="preserve">DESPESAS </t>
  </si>
  <si>
    <t xml:space="preserve">Despesas Correntes </t>
  </si>
  <si>
    <t>Despesas de Capital</t>
  </si>
  <si>
    <t>DESPESAS (INTRA ORÇAMENTÁRIAS) (IX)</t>
  </si>
  <si>
    <t>SUBTOTAL DAS DESPESAS (X) =  (VIII + IX)</t>
  </si>
  <si>
    <t>Amortização da Dívida/ Refinanciamento (XI)</t>
  </si>
  <si>
    <t>SUBTOTAL C/ REFINANCIAMENTO (XII) = (X+XI)</t>
  </si>
  <si>
    <t>SUPERÁVIT (XIII)</t>
  </si>
  <si>
    <t>TOTAL (XIV) = (XII + XIII)</t>
  </si>
  <si>
    <t>fonte: Sistema PRESCON, Unidade Responsável Secretaria de Planejamento e Finanças. Emissão de Receitas 12.09.2019 às 10:53:17. Emissão das despesas: 19.09.2019 às 10:16:13</t>
  </si>
  <si>
    <t>O déficit será apurado pela diferença entre a receita realizada e a despesa liquidada nos cinco primeiros bimestres e a despesa empenhada no último bimestre</t>
  </si>
  <si>
    <t>ORÇAMENTOS FISCAL E DA SEGURIDADE SOCIAL</t>
  </si>
  <si>
    <t>Tabela 1 - Balanço Orçamentário</t>
  </si>
  <si>
    <t>(RREO - Anexo I (LRF. Art 52, inciso I, alineas "a" e "b" do inciso II e §1º)</t>
  </si>
  <si>
    <t>5º BIMESTRE DE 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</si>
</sst>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5" applyNumberFormat="1" applyFont="1" applyBorder="1" applyAlignment="1" applyProtection="1">
      <alignment/>
      <protection hidden="1"/>
    </xf>
    <xf numFmtId="0" fontId="3" fillId="0" borderId="0" xfId="55" applyFont="1" applyAlignment="1" applyProtection="1">
      <alignment horizontal="center"/>
      <protection hidden="1"/>
    </xf>
    <xf numFmtId="39" fontId="3" fillId="0" borderId="0" xfId="55" applyNumberFormat="1" applyFont="1" applyAlignment="1" applyProtection="1">
      <alignment horizontal="center"/>
      <protection hidden="1"/>
    </xf>
    <xf numFmtId="39" fontId="26" fillId="0" borderId="0" xfId="55" applyNumberFormat="1" applyFont="1" applyBorder="1" applyProtection="1">
      <alignment/>
      <protection hidden="1"/>
    </xf>
    <xf numFmtId="39" fontId="27" fillId="0" borderId="0" xfId="55" applyNumberFormat="1" applyFont="1" applyBorder="1" applyProtection="1">
      <alignment/>
      <protection hidden="1"/>
    </xf>
    <xf numFmtId="171" fontId="0" fillId="0" borderId="10" xfId="55" applyNumberFormat="1" applyFont="1" applyBorder="1" applyProtection="1">
      <alignment/>
      <protection locked="0"/>
    </xf>
    <xf numFmtId="171" fontId="0" fillId="0" borderId="11" xfId="55" applyNumberFormat="1" applyFont="1" applyBorder="1" applyProtection="1">
      <alignment/>
      <protection hidden="1"/>
    </xf>
    <xf numFmtId="171" fontId="0" fillId="24" borderId="10" xfId="55" applyNumberFormat="1" applyFont="1" applyFill="1" applyBorder="1" applyProtection="1">
      <alignment/>
      <protection hidden="1"/>
    </xf>
    <xf numFmtId="171" fontId="0" fillId="24" borderId="11" xfId="55" applyNumberFormat="1" applyFont="1" applyFill="1" applyBorder="1" applyProtection="1">
      <alignment/>
      <protection hidden="1"/>
    </xf>
    <xf numFmtId="0" fontId="28" fillId="0" borderId="0" xfId="55" applyFont="1" applyBorder="1" applyAlignment="1" applyProtection="1">
      <alignment horizontal="left" indent="1"/>
      <protection hidden="1"/>
    </xf>
    <xf numFmtId="0" fontId="0" fillId="0" borderId="12" xfId="55" applyFont="1" applyBorder="1" applyAlignment="1" applyProtection="1">
      <alignment horizontal="left" indent="1"/>
      <protection hidden="1"/>
    </xf>
    <xf numFmtId="171" fontId="5" fillId="23" borderId="10" xfId="55" applyNumberFormat="1" applyFont="1" applyFill="1" applyBorder="1" applyProtection="1">
      <alignment/>
      <protection hidden="1"/>
    </xf>
    <xf numFmtId="171" fontId="5" fillId="23" borderId="11" xfId="55" applyNumberFormat="1" applyFont="1" applyFill="1" applyBorder="1" applyProtection="1">
      <alignment/>
      <protection hidden="1"/>
    </xf>
    <xf numFmtId="0" fontId="5" fillId="23" borderId="12" xfId="55" applyFont="1" applyFill="1" applyBorder="1" applyProtection="1">
      <alignment/>
      <protection hidden="1"/>
    </xf>
    <xf numFmtId="171" fontId="5" fillId="23" borderId="10" xfId="55" applyNumberFormat="1" applyFont="1" applyFill="1" applyBorder="1" applyProtection="1">
      <alignment/>
      <protection locked="0"/>
    </xf>
    <xf numFmtId="171" fontId="5" fillId="23" borderId="13" xfId="55" applyNumberFormat="1" applyFont="1" applyFill="1" applyBorder="1" applyProtection="1">
      <alignment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0" fillId="0" borderId="0" xfId="55" applyFont="1" applyBorder="1" applyAlignment="1" applyProtection="1">
      <alignment horizontal="left"/>
      <protection hidden="1"/>
    </xf>
    <xf numFmtId="0" fontId="0" fillId="0" borderId="12" xfId="55" applyFont="1" applyBorder="1" applyAlignment="1" applyProtection="1">
      <alignment horizontal="left" indent="2"/>
      <protection hidden="1"/>
    </xf>
    <xf numFmtId="10" fontId="0" fillId="0" borderId="10" xfId="55" applyNumberFormat="1" applyFont="1" applyBorder="1" applyProtection="1">
      <alignment/>
      <protection locked="0"/>
    </xf>
    <xf numFmtId="10" fontId="5" fillId="23" borderId="10" xfId="55" applyNumberFormat="1" applyFont="1" applyFill="1" applyBorder="1" applyProtection="1">
      <alignment/>
      <protection hidden="1"/>
    </xf>
    <xf numFmtId="39" fontId="29" fillId="14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2" xfId="55" applyFont="1" applyBorder="1" applyAlignment="1" applyProtection="1">
      <alignment horizontal="left" indent="1"/>
      <protection hidden="1"/>
    </xf>
    <xf numFmtId="171" fontId="7" fillId="0" borderId="10" xfId="55" applyNumberFormat="1" applyFont="1" applyBorder="1" applyProtection="1">
      <alignment/>
      <protection locked="0"/>
    </xf>
    <xf numFmtId="10" fontId="7" fillId="0" borderId="10" xfId="55" applyNumberFormat="1" applyFont="1" applyBorder="1" applyProtection="1">
      <alignment/>
      <protection locked="0"/>
    </xf>
    <xf numFmtId="171" fontId="7" fillId="0" borderId="11" xfId="55" applyNumberFormat="1" applyFont="1" applyBorder="1" applyProtection="1">
      <alignment/>
      <protection hidden="1"/>
    </xf>
    <xf numFmtId="10" fontId="0" fillId="0" borderId="10" xfId="55" applyNumberFormat="1" applyFont="1" applyBorder="1" applyAlignment="1" applyProtection="1">
      <alignment horizontal="right" indent="1"/>
      <protection locked="0"/>
    </xf>
    <xf numFmtId="10" fontId="7" fillId="0" borderId="10" xfId="55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5" applyFont="1" applyFill="1" applyBorder="1" applyAlignment="1" applyProtection="1">
      <alignment horizontal="center"/>
      <protection hidden="1"/>
    </xf>
    <xf numFmtId="171" fontId="5" fillId="0" borderId="0" xfId="55" applyNumberFormat="1" applyFont="1" applyFill="1" applyBorder="1" applyProtection="1">
      <alignment/>
      <protection hidden="1"/>
    </xf>
    <xf numFmtId="10" fontId="5" fillId="0" borderId="0" xfId="55" applyNumberFormat="1" applyFont="1" applyFill="1" applyBorder="1" applyProtection="1">
      <alignment/>
      <protection hidden="1"/>
    </xf>
    <xf numFmtId="171" fontId="7" fillId="0" borderId="11" xfId="55" applyNumberFormat="1" applyFont="1" applyBorder="1" applyProtection="1">
      <alignment/>
      <protection locked="0"/>
    </xf>
    <xf numFmtId="39" fontId="29" fillId="14" borderId="11" xfId="55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5" applyNumberFormat="1" applyFont="1" applyFill="1" applyBorder="1" applyProtection="1">
      <alignment/>
      <protection locked="0"/>
    </xf>
    <xf numFmtId="171" fontId="0" fillId="0" borderId="11" xfId="55" applyNumberFormat="1" applyFont="1" applyFill="1" applyBorder="1" applyProtection="1">
      <alignment/>
      <protection hidden="1"/>
    </xf>
    <xf numFmtId="171" fontId="5" fillId="23" borderId="14" xfId="55" applyNumberFormat="1" applyFont="1" applyFill="1" applyBorder="1" applyProtection="1">
      <alignment/>
      <protection hidden="1"/>
    </xf>
    <xf numFmtId="0" fontId="5" fillId="23" borderId="12" xfId="55" applyFont="1" applyFill="1" applyBorder="1" applyAlignment="1" applyProtection="1">
      <alignment horizontal="left"/>
      <protection hidden="1"/>
    </xf>
    <xf numFmtId="10" fontId="7" fillId="23" borderId="10" xfId="55" applyNumberFormat="1" applyFont="1" applyFill="1" applyBorder="1" applyAlignment="1" applyProtection="1">
      <alignment horizontal="right" indent="1"/>
      <protection locked="0"/>
    </xf>
    <xf numFmtId="171" fontId="7" fillId="23" borderId="10" xfId="55" applyNumberFormat="1" applyFont="1" applyFill="1" applyBorder="1" applyProtection="1">
      <alignment/>
      <protection locked="0"/>
    </xf>
    <xf numFmtId="0" fontId="8" fillId="23" borderId="12" xfId="55" applyFont="1" applyFill="1" applyBorder="1" applyAlignment="1" applyProtection="1">
      <alignment horizontal="left"/>
      <protection hidden="1"/>
    </xf>
    <xf numFmtId="0" fontId="5" fillId="23" borderId="15" xfId="55" applyFont="1" applyFill="1" applyBorder="1" applyAlignment="1" applyProtection="1">
      <alignment horizontal="left"/>
      <protection hidden="1"/>
    </xf>
    <xf numFmtId="10" fontId="7" fillId="23" borderId="13" xfId="55" applyNumberFormat="1" applyFont="1" applyFill="1" applyBorder="1" applyAlignment="1" applyProtection="1">
      <alignment horizontal="right" indent="1"/>
      <protection locked="0"/>
    </xf>
    <xf numFmtId="171" fontId="7" fillId="23" borderId="13" xfId="55" applyNumberFormat="1" applyFont="1" applyFill="1" applyBorder="1" applyProtection="1">
      <alignment/>
      <protection locked="0"/>
    </xf>
    <xf numFmtId="0" fontId="26" fillId="0" borderId="0" xfId="55" applyFont="1" applyBorder="1" applyAlignment="1" applyProtection="1">
      <alignment horizontal="center"/>
      <protection hidden="1"/>
    </xf>
    <xf numFmtId="0" fontId="5" fillId="0" borderId="0" xfId="55" applyFont="1" applyBorder="1" applyAlignment="1" applyProtection="1">
      <alignment horizontal="left"/>
      <protection hidden="1"/>
    </xf>
    <xf numFmtId="0" fontId="4" fillId="0" borderId="16" xfId="55" applyFont="1" applyBorder="1" applyAlignment="1" applyProtection="1">
      <alignment/>
      <protection hidden="1"/>
    </xf>
    <xf numFmtId="0" fontId="31" fillId="0" borderId="0" xfId="55" applyFont="1" applyBorder="1" applyAlignment="1" applyProtection="1">
      <alignment horizontal="left"/>
      <protection hidden="1"/>
    </xf>
    <xf numFmtId="0" fontId="29" fillId="14" borderId="17" xfId="55" applyFont="1" applyFill="1" applyBorder="1" applyAlignment="1" applyProtection="1">
      <alignment horizontal="center" vertical="center"/>
      <protection hidden="1"/>
    </xf>
    <xf numFmtId="0" fontId="29" fillId="14" borderId="18" xfId="55" applyFont="1" applyFill="1" applyBorder="1" applyAlignment="1" applyProtection="1">
      <alignment horizontal="center" vertical="center"/>
      <protection hidden="1"/>
    </xf>
    <xf numFmtId="39" fontId="29" fillId="14" borderId="10" xfId="55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5" applyNumberFormat="1" applyFont="1" applyFill="1" applyBorder="1" applyAlignment="1" applyProtection="1">
      <alignment horizontal="center"/>
      <protection hidden="1"/>
    </xf>
    <xf numFmtId="39" fontId="29" fillId="14" borderId="11" xfId="55" applyNumberFormat="1" applyFont="1" applyFill="1" applyBorder="1" applyAlignment="1" applyProtection="1">
      <alignment horizontal="center" vertical="center"/>
      <protection hidden="1"/>
    </xf>
    <xf numFmtId="0" fontId="30" fillId="0" borderId="0" xfId="55" applyFont="1" applyBorder="1" applyAlignment="1" applyProtection="1">
      <alignment horizontal="center"/>
      <protection hidden="1"/>
    </xf>
    <xf numFmtId="0" fontId="28" fillId="0" borderId="0" xfId="55" applyFont="1" applyBorder="1" applyAlignment="1" applyProtection="1">
      <alignment horizontal="center"/>
      <protection hidden="1"/>
    </xf>
    <xf numFmtId="0" fontId="26" fillId="0" borderId="0" xfId="55" applyFont="1" applyBorder="1" applyAlignment="1" applyProtection="1">
      <alignment horizontal="center"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6" fillId="0" borderId="0" xfId="55" applyFont="1" applyBorder="1" applyAlignment="1" applyProtection="1">
      <alignment horizontal="center"/>
      <protection hidden="1"/>
    </xf>
    <xf numFmtId="39" fontId="29" fillId="14" borderId="10" xfId="55" applyNumberFormat="1" applyFont="1" applyFill="1" applyBorder="1" applyAlignment="1" applyProtection="1">
      <alignment horizontal="center" vertical="center"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0" fontId="5" fillId="0" borderId="0" xfId="55" applyFont="1" applyBorder="1" applyAlignment="1" applyProtection="1">
      <alignment horizontal="left"/>
      <protection hidden="1"/>
    </xf>
    <xf numFmtId="0" fontId="0" fillId="0" borderId="0" xfId="55" applyFont="1" applyBorder="1" applyAlignment="1" applyProtection="1">
      <alignment horizontal="left"/>
      <protection hidden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rmal 4" xfId="54"/>
    <cellStyle name="Normal_Plan1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A1">
      <selection activeCell="F58" sqref="F58"/>
    </sheetView>
  </sheetViews>
  <sheetFormatPr defaultColWidth="9.140625" defaultRowHeight="12.75"/>
  <cols>
    <col min="1" max="1" width="62.8515625" style="1" customWidth="1"/>
    <col min="2" max="7" width="16.7109375" style="2" customWidth="1"/>
    <col min="8" max="8" width="22.28125" style="2" customWidth="1"/>
    <col min="9" max="9" width="13.421875" style="1" bestFit="1" customWidth="1"/>
    <col min="10" max="16384" width="9.140625" style="1" customWidth="1"/>
  </cols>
  <sheetData>
    <row r="1" spans="1:8" ht="20.2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5.75">
      <c r="A2" s="58" t="s">
        <v>79</v>
      </c>
      <c r="B2" s="58"/>
      <c r="C2" s="58"/>
      <c r="D2" s="58"/>
      <c r="E2" s="58"/>
      <c r="F2" s="58"/>
      <c r="G2" s="58"/>
      <c r="H2" s="58"/>
    </row>
    <row r="3" spans="1:8" ht="18">
      <c r="A3" s="59" t="s">
        <v>105</v>
      </c>
      <c r="B3" s="59"/>
      <c r="C3" s="59"/>
      <c r="D3" s="59"/>
      <c r="E3" s="59"/>
      <c r="F3" s="59"/>
      <c r="G3" s="59"/>
      <c r="H3" s="59"/>
    </row>
    <row r="4" spans="1:8" ht="18">
      <c r="A4" s="1" t="s">
        <v>106</v>
      </c>
      <c r="B4" s="48"/>
      <c r="C4" s="48"/>
      <c r="D4" s="48"/>
      <c r="E4" s="48"/>
      <c r="F4" s="48"/>
      <c r="G4" s="48"/>
      <c r="H4" s="48"/>
    </row>
    <row r="5" spans="1:8" ht="18">
      <c r="A5" s="12" t="s">
        <v>1</v>
      </c>
      <c r="B5" s="6"/>
      <c r="C5" s="7"/>
      <c r="D5" s="7"/>
      <c r="E5" s="7"/>
      <c r="F5" s="7"/>
      <c r="G5" s="7"/>
      <c r="H5" s="7"/>
    </row>
    <row r="6" spans="1:8" ht="18">
      <c r="A6" s="12" t="s">
        <v>108</v>
      </c>
      <c r="B6" s="6"/>
      <c r="C6" s="7"/>
      <c r="D6" s="7"/>
      <c r="E6" s="7"/>
      <c r="F6" s="7"/>
      <c r="G6" s="7"/>
      <c r="H6" s="7"/>
    </row>
    <row r="7" spans="1:8" ht="13.5" thickBot="1">
      <c r="A7" s="1" t="s">
        <v>107</v>
      </c>
      <c r="B7" s="50"/>
      <c r="C7" s="50"/>
      <c r="D7" s="50"/>
      <c r="E7" s="50"/>
      <c r="F7" s="50"/>
      <c r="G7" s="50"/>
      <c r="H7" s="50" t="s">
        <v>2</v>
      </c>
    </row>
    <row r="8" spans="1:8" ht="15" customHeight="1" thickTop="1">
      <c r="A8" s="52" t="s">
        <v>81</v>
      </c>
      <c r="B8" s="54" t="s">
        <v>33</v>
      </c>
      <c r="C8" s="54" t="s">
        <v>34</v>
      </c>
      <c r="D8" s="55" t="s">
        <v>32</v>
      </c>
      <c r="E8" s="55"/>
      <c r="F8" s="55"/>
      <c r="G8" s="55"/>
      <c r="H8" s="56" t="s">
        <v>31</v>
      </c>
    </row>
    <row r="9" spans="1:8" ht="15" customHeight="1">
      <c r="A9" s="53"/>
      <c r="B9" s="54"/>
      <c r="C9" s="54"/>
      <c r="D9" s="24" t="s">
        <v>27</v>
      </c>
      <c r="E9" s="24" t="s">
        <v>28</v>
      </c>
      <c r="F9" s="24" t="s">
        <v>29</v>
      </c>
      <c r="G9" s="24" t="s">
        <v>30</v>
      </c>
      <c r="H9" s="56"/>
    </row>
    <row r="10" spans="1:8" ht="15" customHeight="1">
      <c r="A10" s="16" t="s">
        <v>84</v>
      </c>
      <c r="B10" s="14">
        <f>SUM(B11,B37,)</f>
        <v>612300000</v>
      </c>
      <c r="C10" s="14">
        <f>SUM(C11,C37,)</f>
        <v>624280265.1800001</v>
      </c>
      <c r="D10" s="14">
        <f>SUM(D11,D37,)</f>
        <v>94871487.16000001</v>
      </c>
      <c r="E10" s="23">
        <f aca="true" t="shared" si="0" ref="E10:E21">D10/C10</f>
        <v>0.1519693837072449</v>
      </c>
      <c r="F10" s="14">
        <f>SUM(F11,F37,)</f>
        <v>457544644.05</v>
      </c>
      <c r="G10" s="23">
        <f aca="true" t="shared" si="1" ref="G10:G21">F10/C10</f>
        <v>0.7329154380974628</v>
      </c>
      <c r="H10" s="14">
        <f>SUM(H11,H37,)</f>
        <v>166735621.13000003</v>
      </c>
    </row>
    <row r="11" spans="1:8" ht="15" customHeight="1">
      <c r="A11" s="16" t="s">
        <v>83</v>
      </c>
      <c r="B11" s="14">
        <f>SUM(B12+B16+B19+B26+B32)</f>
        <v>512608700</v>
      </c>
      <c r="C11" s="14">
        <f>SUM(C12+C16+C19+C26+C32)</f>
        <v>514523399.84000003</v>
      </c>
      <c r="D11" s="14">
        <f>SUM(D12+D16+D19+D26+D32)</f>
        <v>80586950.66000001</v>
      </c>
      <c r="E11" s="23">
        <f t="shared" si="0"/>
        <v>0.15662446194878585</v>
      </c>
      <c r="F11" s="14">
        <f>SUM(F12+F16+F19+F26+F32)</f>
        <v>429120989.8</v>
      </c>
      <c r="G11" s="23">
        <f t="shared" si="1"/>
        <v>0.8340164702585784</v>
      </c>
      <c r="H11" s="15">
        <f>C11-F11</f>
        <v>85402410.04000002</v>
      </c>
    </row>
    <row r="12" spans="1:9" ht="15" customHeight="1">
      <c r="A12" s="25" t="s">
        <v>80</v>
      </c>
      <c r="B12" s="26">
        <f>SUM(B13:B15)</f>
        <v>222481340</v>
      </c>
      <c r="C12" s="26">
        <f>SUM(C13:C15)</f>
        <v>222481340</v>
      </c>
      <c r="D12" s="26">
        <f>SUM(D13:D15)</f>
        <v>34946193.5</v>
      </c>
      <c r="E12" s="27">
        <f t="shared" si="0"/>
        <v>0.1570747169178323</v>
      </c>
      <c r="F12" s="26">
        <f>SUM(F13:F15)</f>
        <v>184009031.45999998</v>
      </c>
      <c r="G12" s="27">
        <f t="shared" si="1"/>
        <v>0.8270762458550456</v>
      </c>
      <c r="H12" s="35">
        <f>C12-F12</f>
        <v>38472308.54000002</v>
      </c>
      <c r="I12" s="2"/>
    </row>
    <row r="13" spans="1:9" ht="15" customHeight="1">
      <c r="A13" s="21" t="s">
        <v>24</v>
      </c>
      <c r="B13" s="8">
        <v>206940640</v>
      </c>
      <c r="C13" s="8">
        <v>206940640</v>
      </c>
      <c r="D13" s="8">
        <v>31533811.27</v>
      </c>
      <c r="E13" s="22">
        <f t="shared" si="0"/>
        <v>0.15238094977380953</v>
      </c>
      <c r="F13" s="8">
        <v>175887031.39</v>
      </c>
      <c r="G13" s="22">
        <f t="shared" si="1"/>
        <v>0.8499395352696308</v>
      </c>
      <c r="H13" s="9">
        <f aca="true" t="shared" si="2" ref="H13:H52">C13-F13</f>
        <v>31053608.610000014</v>
      </c>
      <c r="I13" s="2"/>
    </row>
    <row r="14" spans="1:9" ht="15" customHeight="1">
      <c r="A14" s="21" t="s">
        <v>25</v>
      </c>
      <c r="B14" s="8">
        <v>9268900</v>
      </c>
      <c r="C14" s="8">
        <v>9268900</v>
      </c>
      <c r="D14" s="8">
        <v>3140581.17</v>
      </c>
      <c r="E14" s="22">
        <f t="shared" si="0"/>
        <v>0.33882997658837616</v>
      </c>
      <c r="F14" s="8">
        <v>7291037.6</v>
      </c>
      <c r="G14" s="22">
        <f t="shared" si="1"/>
        <v>0.7866130393034771</v>
      </c>
      <c r="H14" s="9">
        <f t="shared" si="2"/>
        <v>1977862.4000000004</v>
      </c>
      <c r="I14" s="2"/>
    </row>
    <row r="15" spans="1:9" ht="15" customHeight="1">
      <c r="A15" s="21" t="s">
        <v>26</v>
      </c>
      <c r="B15" s="8">
        <v>6271800</v>
      </c>
      <c r="C15" s="8">
        <v>6271800</v>
      </c>
      <c r="D15" s="8">
        <v>271801.06</v>
      </c>
      <c r="E15" s="22">
        <f t="shared" si="0"/>
        <v>0.04333701010874071</v>
      </c>
      <c r="F15" s="8">
        <v>830962.47</v>
      </c>
      <c r="G15" s="22">
        <f t="shared" si="1"/>
        <v>0.13249186357983353</v>
      </c>
      <c r="H15" s="9">
        <f t="shared" si="2"/>
        <v>5440837.53</v>
      </c>
      <c r="I15" s="2"/>
    </row>
    <row r="16" spans="1:8" ht="15" customHeight="1">
      <c r="A16" s="25" t="s">
        <v>3</v>
      </c>
      <c r="B16" s="26">
        <f>SUM(B17:B18)</f>
        <v>9588300</v>
      </c>
      <c r="C16" s="26">
        <f>SUM(C17:C18)</f>
        <v>9588300</v>
      </c>
      <c r="D16" s="26">
        <f>SUM(D17:D18)</f>
        <v>1639599.9300000002</v>
      </c>
      <c r="E16" s="27">
        <f t="shared" si="0"/>
        <v>0.17100006570507809</v>
      </c>
      <c r="F16" s="26">
        <f>SUM(F17:F18)</f>
        <v>8370007.72</v>
      </c>
      <c r="G16" s="27">
        <f t="shared" si="1"/>
        <v>0.8729396994253412</v>
      </c>
      <c r="H16" s="35">
        <f t="shared" si="2"/>
        <v>1218292.2800000003</v>
      </c>
    </row>
    <row r="17" spans="1:8" ht="15" customHeight="1">
      <c r="A17" s="21" t="s">
        <v>35</v>
      </c>
      <c r="B17" s="8">
        <v>135100</v>
      </c>
      <c r="C17" s="8">
        <v>135100</v>
      </c>
      <c r="D17" s="8">
        <v>7352.6</v>
      </c>
      <c r="E17" s="22">
        <f t="shared" si="0"/>
        <v>0.05442339008142117</v>
      </c>
      <c r="F17" s="8">
        <v>80482.18</v>
      </c>
      <c r="G17" s="22">
        <f t="shared" si="1"/>
        <v>0.5957230199851961</v>
      </c>
      <c r="H17" s="9">
        <f t="shared" si="2"/>
        <v>54617.82000000001</v>
      </c>
    </row>
    <row r="18" spans="1:8" ht="15" customHeight="1">
      <c r="A18" s="21" t="s">
        <v>65</v>
      </c>
      <c r="B18" s="8">
        <v>9453200</v>
      </c>
      <c r="C18" s="8">
        <v>9453200</v>
      </c>
      <c r="D18" s="8">
        <v>1632247.33</v>
      </c>
      <c r="E18" s="22">
        <f t="shared" si="0"/>
        <v>0.17266611623577202</v>
      </c>
      <c r="F18" s="8">
        <v>8289525.54</v>
      </c>
      <c r="G18" s="22">
        <f t="shared" si="1"/>
        <v>0.8769015296407566</v>
      </c>
      <c r="H18" s="9">
        <f t="shared" si="2"/>
        <v>1163674.46</v>
      </c>
    </row>
    <row r="19" spans="1:8" ht="15" customHeight="1">
      <c r="A19" s="25" t="s">
        <v>66</v>
      </c>
      <c r="B19" s="26">
        <f>SUM(B20:B22)</f>
        <v>2350500</v>
      </c>
      <c r="C19" s="26">
        <f>SUM(C20:C22)</f>
        <v>2355830</v>
      </c>
      <c r="D19" s="26">
        <f>SUM(D20:D22)</f>
        <v>275211.89</v>
      </c>
      <c r="E19" s="27">
        <f t="shared" si="0"/>
        <v>0.11682162549929324</v>
      </c>
      <c r="F19" s="26">
        <f>SUM(F20:F22)</f>
        <v>1389638.58</v>
      </c>
      <c r="G19" s="27">
        <f t="shared" si="1"/>
        <v>0.5898721809298634</v>
      </c>
      <c r="H19" s="35">
        <f t="shared" si="2"/>
        <v>966191.4199999999</v>
      </c>
    </row>
    <row r="20" spans="1:8" ht="15" customHeight="1">
      <c r="A20" s="21" t="s">
        <v>67</v>
      </c>
      <c r="B20" s="8">
        <v>113200</v>
      </c>
      <c r="C20" s="8">
        <v>113200</v>
      </c>
      <c r="D20" s="8">
        <v>12720.18</v>
      </c>
      <c r="E20" s="22">
        <f t="shared" si="0"/>
        <v>0.11236908127208481</v>
      </c>
      <c r="F20" s="8">
        <v>88862.23</v>
      </c>
      <c r="G20" s="22">
        <f t="shared" si="1"/>
        <v>0.7850020318021201</v>
      </c>
      <c r="H20" s="9">
        <f t="shared" si="2"/>
        <v>24337.770000000004</v>
      </c>
    </row>
    <row r="21" spans="1:8" ht="15" customHeight="1">
      <c r="A21" s="21" t="s">
        <v>68</v>
      </c>
      <c r="B21" s="8">
        <v>2237300</v>
      </c>
      <c r="C21" s="8">
        <v>2242630</v>
      </c>
      <c r="D21" s="8">
        <v>262491.71</v>
      </c>
      <c r="E21" s="22">
        <f t="shared" si="0"/>
        <v>0.11704637412323925</v>
      </c>
      <c r="F21" s="8">
        <v>1300776.35</v>
      </c>
      <c r="G21" s="22">
        <f t="shared" si="1"/>
        <v>0.5800227188613369</v>
      </c>
      <c r="H21" s="9">
        <f t="shared" si="2"/>
        <v>941853.6499999999</v>
      </c>
    </row>
    <row r="22" spans="1:8" ht="15" customHeight="1">
      <c r="A22" s="21" t="s">
        <v>36</v>
      </c>
      <c r="B22" s="8">
        <v>0</v>
      </c>
      <c r="C22" s="8">
        <v>0</v>
      </c>
      <c r="D22" s="8">
        <v>0</v>
      </c>
      <c r="E22" s="29" t="s">
        <v>37</v>
      </c>
      <c r="F22" s="8">
        <v>0</v>
      </c>
      <c r="G22" s="29" t="s">
        <v>37</v>
      </c>
      <c r="H22" s="9">
        <f t="shared" si="2"/>
        <v>0</v>
      </c>
    </row>
    <row r="23" spans="1:8" ht="15" customHeight="1">
      <c r="A23" s="25" t="s">
        <v>38</v>
      </c>
      <c r="B23" s="26">
        <v>0</v>
      </c>
      <c r="C23" s="26">
        <v>0</v>
      </c>
      <c r="D23" s="26">
        <v>0</v>
      </c>
      <c r="E23" s="30" t="s">
        <v>37</v>
      </c>
      <c r="F23" s="26">
        <v>0</v>
      </c>
      <c r="G23" s="26">
        <v>0</v>
      </c>
      <c r="H23" s="28">
        <f t="shared" si="2"/>
        <v>0</v>
      </c>
    </row>
    <row r="24" spans="1:8" ht="15" customHeight="1">
      <c r="A24" s="25" t="s">
        <v>39</v>
      </c>
      <c r="B24" s="26">
        <v>0</v>
      </c>
      <c r="C24" s="26">
        <v>0</v>
      </c>
      <c r="D24" s="26">
        <v>0</v>
      </c>
      <c r="E24" s="30" t="s">
        <v>37</v>
      </c>
      <c r="F24" s="26">
        <v>0</v>
      </c>
      <c r="G24" s="26">
        <v>0</v>
      </c>
      <c r="H24" s="28">
        <f t="shared" si="2"/>
        <v>0</v>
      </c>
    </row>
    <row r="25" spans="1:8" ht="15" customHeight="1">
      <c r="A25" s="25" t="s">
        <v>40</v>
      </c>
      <c r="B25" s="26">
        <v>0</v>
      </c>
      <c r="C25" s="26">
        <v>0</v>
      </c>
      <c r="D25" s="26">
        <v>0</v>
      </c>
      <c r="E25" s="30" t="s">
        <v>37</v>
      </c>
      <c r="F25" s="26">
        <v>0</v>
      </c>
      <c r="G25" s="26">
        <v>0</v>
      </c>
      <c r="H25" s="28">
        <f t="shared" si="2"/>
        <v>0</v>
      </c>
    </row>
    <row r="26" spans="1:9" ht="15" customHeight="1">
      <c r="A26" s="25" t="s">
        <v>4</v>
      </c>
      <c r="B26" s="26">
        <f>SUM(B27+B28+B29+B30-B31)</f>
        <v>268252760</v>
      </c>
      <c r="C26" s="26">
        <f>SUM(C27+C28+C29+C30-C31)</f>
        <v>270162129.84000003</v>
      </c>
      <c r="D26" s="26">
        <f>SUM(D27+D28+D30+D29-D31)</f>
        <v>40865619.04000001</v>
      </c>
      <c r="E26" s="27">
        <f aca="true" t="shared" si="3" ref="E26:E41">D26/C26</f>
        <v>0.15126331386342762</v>
      </c>
      <c r="F26" s="26">
        <f>SUM(F27+F28+F29+F30-F31)</f>
        <v>223334023.47000003</v>
      </c>
      <c r="G26" s="27">
        <f aca="true" t="shared" si="4" ref="G26:G41">F26/C26</f>
        <v>0.8266666523626633</v>
      </c>
      <c r="H26" s="35">
        <f t="shared" si="2"/>
        <v>46828106.370000005</v>
      </c>
      <c r="I26" s="2"/>
    </row>
    <row r="27" spans="1:9" ht="15" customHeight="1">
      <c r="A27" s="21" t="s">
        <v>71</v>
      </c>
      <c r="B27" s="8">
        <v>86101470</v>
      </c>
      <c r="C27" s="8">
        <v>87050779.84</v>
      </c>
      <c r="D27" s="8">
        <v>11742629.51</v>
      </c>
      <c r="E27" s="22">
        <f t="shared" si="3"/>
        <v>0.13489401854392394</v>
      </c>
      <c r="F27" s="8">
        <v>66984147.96</v>
      </c>
      <c r="G27" s="22">
        <f t="shared" si="4"/>
        <v>0.7694836058116582</v>
      </c>
      <c r="H27" s="9">
        <f t="shared" si="2"/>
        <v>20066631.880000003</v>
      </c>
      <c r="I27" s="2"/>
    </row>
    <row r="28" spans="1:9" ht="15" customHeight="1">
      <c r="A28" s="21" t="s">
        <v>69</v>
      </c>
      <c r="B28" s="8">
        <v>155542550</v>
      </c>
      <c r="C28" s="8">
        <v>156502610</v>
      </c>
      <c r="D28" s="8">
        <v>23740286.66</v>
      </c>
      <c r="E28" s="22">
        <f t="shared" si="3"/>
        <v>0.15169259260276874</v>
      </c>
      <c r="F28" s="8">
        <v>131553607.12</v>
      </c>
      <c r="G28" s="22">
        <f t="shared" si="4"/>
        <v>0.8405841098752284</v>
      </c>
      <c r="H28" s="9">
        <f t="shared" si="2"/>
        <v>24949002.879999995</v>
      </c>
      <c r="I28" s="2"/>
    </row>
    <row r="29" spans="1:9" ht="15" customHeight="1">
      <c r="A29" s="21" t="s">
        <v>43</v>
      </c>
      <c r="B29" s="8">
        <v>125400</v>
      </c>
      <c r="C29" s="8">
        <v>125400</v>
      </c>
      <c r="D29" s="8">
        <v>0</v>
      </c>
      <c r="E29" s="22"/>
      <c r="F29" s="8">
        <v>0</v>
      </c>
      <c r="G29" s="22"/>
      <c r="H29" s="9"/>
      <c r="I29" s="2"/>
    </row>
    <row r="30" spans="1:9" ht="15" customHeight="1">
      <c r="A30" s="21" t="s">
        <v>70</v>
      </c>
      <c r="B30" s="8">
        <v>65900000</v>
      </c>
      <c r="C30" s="8">
        <v>65900000</v>
      </c>
      <c r="D30" s="8">
        <v>11044282.31</v>
      </c>
      <c r="E30" s="22"/>
      <c r="F30" s="8">
        <v>57547161.99</v>
      </c>
      <c r="G30" s="22"/>
      <c r="H30" s="9"/>
      <c r="I30" s="2"/>
    </row>
    <row r="31" spans="1:9" ht="15" customHeight="1">
      <c r="A31" s="21" t="s">
        <v>21</v>
      </c>
      <c r="B31" s="8">
        <v>39416660</v>
      </c>
      <c r="C31" s="8">
        <v>39416660</v>
      </c>
      <c r="D31" s="8">
        <v>5661579.44</v>
      </c>
      <c r="E31" s="22">
        <f t="shared" si="3"/>
        <v>0.143634174990981</v>
      </c>
      <c r="F31" s="8">
        <v>32750893.6</v>
      </c>
      <c r="G31" s="22">
        <f t="shared" si="4"/>
        <v>0.8308896187551152</v>
      </c>
      <c r="H31" s="9">
        <f t="shared" si="2"/>
        <v>6665766.3999999985</v>
      </c>
      <c r="I31" s="2"/>
    </row>
    <row r="32" spans="1:8" ht="15" customHeight="1">
      <c r="A32" s="25" t="s">
        <v>5</v>
      </c>
      <c r="B32" s="26">
        <f>SUM(B33:B36)</f>
        <v>9935800</v>
      </c>
      <c r="C32" s="26">
        <f>SUM(C33:C36)</f>
        <v>9935800</v>
      </c>
      <c r="D32" s="26">
        <f>SUM(D33:D36)</f>
        <v>2860326.3000000003</v>
      </c>
      <c r="E32" s="27">
        <f t="shared" si="3"/>
        <v>0.2878808248958313</v>
      </c>
      <c r="F32" s="26">
        <f>SUM(F33:F36)</f>
        <v>12018288.569999998</v>
      </c>
      <c r="G32" s="27">
        <f t="shared" si="4"/>
        <v>1.2095944533907685</v>
      </c>
      <c r="H32" s="35">
        <f t="shared" si="2"/>
        <v>-2082488.5699999984</v>
      </c>
    </row>
    <row r="33" spans="1:8" ht="15" customHeight="1">
      <c r="A33" s="21" t="s">
        <v>72</v>
      </c>
      <c r="B33" s="8">
        <v>6712000</v>
      </c>
      <c r="C33" s="8">
        <v>6712000</v>
      </c>
      <c r="D33" s="8">
        <v>2239044.64</v>
      </c>
      <c r="E33" s="22">
        <f t="shared" si="3"/>
        <v>0.3335882955899881</v>
      </c>
      <c r="F33" s="8">
        <v>9406915.29</v>
      </c>
      <c r="G33" s="22">
        <f t="shared" si="4"/>
        <v>1.4015070455899878</v>
      </c>
      <c r="H33" s="9">
        <f t="shared" si="2"/>
        <v>-2694915.289999999</v>
      </c>
    </row>
    <row r="34" spans="1:8" ht="15" customHeight="1">
      <c r="A34" s="21" t="s">
        <v>73</v>
      </c>
      <c r="B34" s="8">
        <v>652900</v>
      </c>
      <c r="C34" s="8">
        <v>652900</v>
      </c>
      <c r="D34" s="8">
        <v>148304.66</v>
      </c>
      <c r="E34" s="22">
        <f t="shared" si="3"/>
        <v>0.22714758768570992</v>
      </c>
      <c r="F34" s="8">
        <v>850390.5</v>
      </c>
      <c r="G34" s="22">
        <f t="shared" si="4"/>
        <v>1.3024820033695819</v>
      </c>
      <c r="H34" s="9">
        <f t="shared" si="2"/>
        <v>-197490.5</v>
      </c>
    </row>
    <row r="35" spans="1:8" ht="15" customHeight="1">
      <c r="A35" s="21" t="s">
        <v>74</v>
      </c>
      <c r="B35" s="8">
        <v>0</v>
      </c>
      <c r="C35" s="8">
        <v>0</v>
      </c>
      <c r="D35" s="8">
        <v>0</v>
      </c>
      <c r="E35" s="22">
        <v>0</v>
      </c>
      <c r="F35" s="8">
        <v>0</v>
      </c>
      <c r="G35" s="22">
        <v>0</v>
      </c>
      <c r="H35" s="9">
        <f t="shared" si="2"/>
        <v>0</v>
      </c>
    </row>
    <row r="36" spans="1:8" ht="15" customHeight="1">
      <c r="A36" s="21" t="s">
        <v>75</v>
      </c>
      <c r="B36" s="8">
        <v>2570900</v>
      </c>
      <c r="C36" s="8">
        <v>2570900</v>
      </c>
      <c r="D36" s="8">
        <v>472977</v>
      </c>
      <c r="E36" s="22">
        <f t="shared" si="3"/>
        <v>0.18397331673732933</v>
      </c>
      <c r="F36" s="8">
        <v>1760982.78</v>
      </c>
      <c r="G36" s="22">
        <f t="shared" si="4"/>
        <v>0.6849674355284142</v>
      </c>
      <c r="H36" s="9">
        <f t="shared" si="2"/>
        <v>809917.22</v>
      </c>
    </row>
    <row r="37" spans="1:8" ht="15" customHeight="1">
      <c r="A37" s="16" t="s">
        <v>6</v>
      </c>
      <c r="B37" s="14">
        <f>SUM(B38+B41+B44+B45+B49)</f>
        <v>99691300</v>
      </c>
      <c r="C37" s="14">
        <f>SUM(C38+C41+C44+C45+C49)</f>
        <v>109756865.34</v>
      </c>
      <c r="D37" s="14">
        <f>SUM(D38+D41+D44+D45+D49)</f>
        <v>14284536.5</v>
      </c>
      <c r="E37" s="23">
        <f t="shared" si="3"/>
        <v>0.130147088801689</v>
      </c>
      <c r="F37" s="14">
        <f>SUM(F38+F41+F44+F45+F49)</f>
        <v>28423654.25</v>
      </c>
      <c r="G37" s="23">
        <f t="shared" si="4"/>
        <v>0.2589692604827083</v>
      </c>
      <c r="H37" s="15">
        <f t="shared" si="2"/>
        <v>81333211.09</v>
      </c>
    </row>
    <row r="38" spans="1:8" ht="15" customHeight="1">
      <c r="A38" s="25" t="s">
        <v>7</v>
      </c>
      <c r="B38" s="26">
        <f>SUM(B39:B40)</f>
        <v>76899550</v>
      </c>
      <c r="C38" s="26">
        <f>SUM(C39:C40)</f>
        <v>84809450</v>
      </c>
      <c r="D38" s="26">
        <f>SUM(D39)</f>
        <v>13966557.37</v>
      </c>
      <c r="E38" s="27">
        <f t="shared" si="3"/>
        <v>0.16468161708394524</v>
      </c>
      <c r="F38" s="26">
        <f>SUM(F39)</f>
        <v>25294689.77</v>
      </c>
      <c r="G38" s="27">
        <f t="shared" si="4"/>
        <v>0.29825319902440117</v>
      </c>
      <c r="H38" s="35">
        <f t="shared" si="2"/>
        <v>59514760.230000004</v>
      </c>
    </row>
    <row r="39" spans="1:8" ht="15" customHeight="1">
      <c r="A39" s="21" t="s">
        <v>76</v>
      </c>
      <c r="B39" s="8">
        <v>46130000</v>
      </c>
      <c r="C39" s="8">
        <v>65252400</v>
      </c>
      <c r="D39" s="8">
        <v>13966557.37</v>
      </c>
      <c r="E39" s="22">
        <f t="shared" si="3"/>
        <v>0.21403898354696532</v>
      </c>
      <c r="F39" s="8">
        <v>25294689.77</v>
      </c>
      <c r="G39" s="22">
        <f t="shared" si="4"/>
        <v>0.38764382260269353</v>
      </c>
      <c r="H39" s="9">
        <f t="shared" si="2"/>
        <v>39957710.230000004</v>
      </c>
    </row>
    <row r="40" spans="1:8" ht="15" customHeight="1">
      <c r="A40" s="21" t="s">
        <v>77</v>
      </c>
      <c r="B40" s="8">
        <v>30769550</v>
      </c>
      <c r="C40" s="8">
        <v>19557050</v>
      </c>
      <c r="D40" s="8">
        <v>0</v>
      </c>
      <c r="E40" s="22">
        <f t="shared" si="3"/>
        <v>0</v>
      </c>
      <c r="F40" s="8">
        <v>0</v>
      </c>
      <c r="G40" s="22">
        <f t="shared" si="4"/>
        <v>0</v>
      </c>
      <c r="H40" s="9">
        <f t="shared" si="2"/>
        <v>19557050</v>
      </c>
    </row>
    <row r="41" spans="1:8" ht="15" customHeight="1">
      <c r="A41" s="25" t="s">
        <v>8</v>
      </c>
      <c r="B41" s="26">
        <f>SUM(B42:B43)</f>
        <v>11386000</v>
      </c>
      <c r="C41" s="26">
        <f>SUM(C42:C43)</f>
        <v>11386000</v>
      </c>
      <c r="D41" s="26">
        <f>SUM(D42:D43)</f>
        <v>0</v>
      </c>
      <c r="E41" s="27">
        <f t="shared" si="3"/>
        <v>0</v>
      </c>
      <c r="F41" s="26">
        <f>SUM(F42:F43)</f>
        <v>0</v>
      </c>
      <c r="G41" s="27">
        <f t="shared" si="4"/>
        <v>0</v>
      </c>
      <c r="H41" s="35">
        <f t="shared" si="2"/>
        <v>11386000</v>
      </c>
    </row>
    <row r="42" spans="1:8" ht="15" customHeight="1">
      <c r="A42" s="21" t="s">
        <v>41</v>
      </c>
      <c r="B42" s="8">
        <v>1000</v>
      </c>
      <c r="C42" s="8">
        <v>1000</v>
      </c>
      <c r="D42" s="8">
        <v>0</v>
      </c>
      <c r="E42" s="29" t="s">
        <v>37</v>
      </c>
      <c r="F42" s="8">
        <v>0</v>
      </c>
      <c r="G42" s="29" t="s">
        <v>37</v>
      </c>
      <c r="H42" s="9">
        <f t="shared" si="2"/>
        <v>1000</v>
      </c>
    </row>
    <row r="43" spans="1:8" ht="15" customHeight="1">
      <c r="A43" s="21" t="s">
        <v>42</v>
      </c>
      <c r="B43" s="8">
        <v>11385000</v>
      </c>
      <c r="C43" s="8">
        <v>11385000</v>
      </c>
      <c r="D43" s="8">
        <v>0</v>
      </c>
      <c r="E43" s="22">
        <f>D43/C43</f>
        <v>0</v>
      </c>
      <c r="F43" s="8">
        <v>0</v>
      </c>
      <c r="G43" s="22">
        <f>F43/C43</f>
        <v>0</v>
      </c>
      <c r="H43" s="9">
        <f t="shared" si="2"/>
        <v>11385000</v>
      </c>
    </row>
    <row r="44" spans="1:8" ht="15" customHeight="1">
      <c r="A44" s="25" t="s">
        <v>9</v>
      </c>
      <c r="B44" s="26">
        <v>0</v>
      </c>
      <c r="C44" s="26">
        <v>0</v>
      </c>
      <c r="D44" s="26">
        <v>0</v>
      </c>
      <c r="E44" s="30" t="s">
        <v>37</v>
      </c>
      <c r="F44" s="26">
        <v>0</v>
      </c>
      <c r="G44" s="26">
        <v>0</v>
      </c>
      <c r="H44" s="28">
        <f t="shared" si="2"/>
        <v>0</v>
      </c>
    </row>
    <row r="45" spans="1:8" ht="15" customHeight="1">
      <c r="A45" s="25" t="s">
        <v>10</v>
      </c>
      <c r="B45" s="26">
        <f>SUM(B46:B48)</f>
        <v>11405750</v>
      </c>
      <c r="C45" s="26">
        <f>SUM(C46:C48)</f>
        <v>13561415.34</v>
      </c>
      <c r="D45" s="26">
        <f>SUM(D46:D48)</f>
        <v>317979.13</v>
      </c>
      <c r="E45" s="27">
        <f>D45/C45</f>
        <v>0.02344734100592778</v>
      </c>
      <c r="F45" s="26">
        <f>SUM(F46:F48)</f>
        <v>3128964.48</v>
      </c>
      <c r="G45" s="27">
        <f>F45/C45</f>
        <v>0.2307255106899484</v>
      </c>
      <c r="H45" s="35">
        <f t="shared" si="2"/>
        <v>10432450.86</v>
      </c>
    </row>
    <row r="46" spans="1:8" ht="15" customHeight="1">
      <c r="A46" s="21" t="s">
        <v>71</v>
      </c>
      <c r="B46" s="8">
        <v>3704750</v>
      </c>
      <c r="C46" s="8">
        <v>5860415.34</v>
      </c>
      <c r="D46" s="8">
        <v>317979.13</v>
      </c>
      <c r="E46" s="22">
        <f>D46/C46</f>
        <v>0.05425880446214244</v>
      </c>
      <c r="F46" s="8">
        <v>1009540.6</v>
      </c>
      <c r="G46" s="22">
        <f>F46/C46</f>
        <v>0.17226434329823456</v>
      </c>
      <c r="H46" s="9">
        <f t="shared" si="2"/>
        <v>4850874.74</v>
      </c>
    </row>
    <row r="47" spans="1:8" ht="15" customHeight="1">
      <c r="A47" s="21" t="s">
        <v>69</v>
      </c>
      <c r="B47" s="8">
        <v>7701000</v>
      </c>
      <c r="C47" s="8">
        <v>7701000</v>
      </c>
      <c r="D47" s="8">
        <v>0</v>
      </c>
      <c r="E47" s="29" t="s">
        <v>37</v>
      </c>
      <c r="F47" s="8">
        <v>2119423.88</v>
      </c>
      <c r="G47" s="22">
        <f>F47/C47</f>
        <v>0.27521411245292815</v>
      </c>
      <c r="H47" s="9">
        <f t="shared" si="2"/>
        <v>5581576.12</v>
      </c>
    </row>
    <row r="48" spans="1:8" ht="15" customHeight="1">
      <c r="A48" s="21" t="s">
        <v>43</v>
      </c>
      <c r="B48" s="8">
        <v>0</v>
      </c>
      <c r="C48" s="8">
        <v>0</v>
      </c>
      <c r="D48" s="8">
        <v>0</v>
      </c>
      <c r="E48" s="22">
        <v>0</v>
      </c>
      <c r="F48" s="8">
        <v>0</v>
      </c>
      <c r="G48" s="22">
        <v>0</v>
      </c>
      <c r="H48" s="9">
        <f t="shared" si="2"/>
        <v>0</v>
      </c>
    </row>
    <row r="49" spans="1:8" ht="15" customHeight="1">
      <c r="A49" s="25" t="s">
        <v>11</v>
      </c>
      <c r="B49" s="26">
        <v>0</v>
      </c>
      <c r="C49" s="26">
        <v>0</v>
      </c>
      <c r="D49" s="26">
        <v>0</v>
      </c>
      <c r="E49" s="30">
        <v>0</v>
      </c>
      <c r="F49" s="26">
        <v>0</v>
      </c>
      <c r="G49" s="22">
        <v>0</v>
      </c>
      <c r="H49" s="28">
        <f t="shared" si="2"/>
        <v>0</v>
      </c>
    </row>
    <row r="50" spans="1:8" ht="15" customHeight="1">
      <c r="A50" s="21" t="s">
        <v>82</v>
      </c>
      <c r="B50" s="26">
        <v>0</v>
      </c>
      <c r="C50" s="26">
        <v>0</v>
      </c>
      <c r="D50" s="26">
        <v>0</v>
      </c>
      <c r="E50" s="30">
        <v>0</v>
      </c>
      <c r="F50" s="26">
        <v>0</v>
      </c>
      <c r="G50" s="22">
        <v>0</v>
      </c>
      <c r="H50" s="28">
        <f t="shared" si="2"/>
        <v>0</v>
      </c>
    </row>
    <row r="51" spans="1:8" ht="15" customHeight="1">
      <c r="A51" s="21" t="s">
        <v>85</v>
      </c>
      <c r="B51" s="26"/>
      <c r="C51" s="26">
        <v>0</v>
      </c>
      <c r="D51" s="26">
        <v>0</v>
      </c>
      <c r="E51" s="30">
        <v>0</v>
      </c>
      <c r="F51" s="26">
        <v>0</v>
      </c>
      <c r="G51" s="22">
        <v>0</v>
      </c>
      <c r="H51" s="28">
        <f t="shared" si="2"/>
        <v>0</v>
      </c>
    </row>
    <row r="52" spans="1:8" ht="15" customHeight="1">
      <c r="A52" s="41" t="s">
        <v>86</v>
      </c>
      <c r="B52" s="14">
        <f>SUM(B11+B37)</f>
        <v>612300000</v>
      </c>
      <c r="C52" s="14">
        <f>SUM(C11+C37)</f>
        <v>624280265.1800001</v>
      </c>
      <c r="D52" s="14">
        <f>SUM(D11+D37)</f>
        <v>94871487.16000001</v>
      </c>
      <c r="E52" s="23">
        <f>D52/C52</f>
        <v>0.1519693837072449</v>
      </c>
      <c r="F52" s="14">
        <f>SUM(F11+F37)</f>
        <v>457544644.05</v>
      </c>
      <c r="G52" s="23">
        <f>F52/C52</f>
        <v>0.7329154380974628</v>
      </c>
      <c r="H52" s="15">
        <f t="shared" si="2"/>
        <v>166735621.13000005</v>
      </c>
    </row>
    <row r="53" spans="1:8" ht="15" customHeight="1">
      <c r="A53" s="41" t="s">
        <v>87</v>
      </c>
      <c r="B53" s="14">
        <v>0</v>
      </c>
      <c r="C53" s="14"/>
      <c r="D53" s="14"/>
      <c r="E53" s="23" t="s">
        <v>93</v>
      </c>
      <c r="F53" s="14">
        <v>0</v>
      </c>
      <c r="G53" s="23"/>
      <c r="H53" s="15">
        <v>0</v>
      </c>
    </row>
    <row r="54" spans="1:8" ht="15" customHeight="1">
      <c r="A54" s="41" t="s">
        <v>88</v>
      </c>
      <c r="B54" s="14">
        <f>B52-B53</f>
        <v>612300000</v>
      </c>
      <c r="C54" s="14">
        <f aca="true" t="shared" si="5" ref="C54:H54">C52-C53</f>
        <v>624280265.1800001</v>
      </c>
      <c r="D54" s="14">
        <f t="shared" si="5"/>
        <v>94871487.16000001</v>
      </c>
      <c r="E54" s="23">
        <f>D54/C54</f>
        <v>0.1519693837072449</v>
      </c>
      <c r="F54" s="14">
        <f t="shared" si="5"/>
        <v>457544644.05</v>
      </c>
      <c r="G54" s="23">
        <f>F54/C54</f>
        <v>0.7329154380974628</v>
      </c>
      <c r="H54" s="14">
        <f t="shared" si="5"/>
        <v>166735621.13000005</v>
      </c>
    </row>
    <row r="55" spans="1:8" s="31" customFormat="1" ht="15" customHeight="1">
      <c r="A55" s="41" t="s">
        <v>89</v>
      </c>
      <c r="B55" s="14">
        <v>0</v>
      </c>
      <c r="C55" s="14">
        <v>0</v>
      </c>
      <c r="D55" s="14">
        <v>0</v>
      </c>
      <c r="E55" s="42" t="s">
        <v>37</v>
      </c>
      <c r="F55" s="14">
        <v>0</v>
      </c>
      <c r="G55" s="43">
        <v>0</v>
      </c>
      <c r="H55" s="15">
        <v>0</v>
      </c>
    </row>
    <row r="56" spans="1:8" s="31" customFormat="1" ht="15" customHeight="1">
      <c r="A56" s="41" t="s">
        <v>90</v>
      </c>
      <c r="B56" s="14">
        <f aca="true" t="shared" si="6" ref="B56:G56">B52</f>
        <v>612300000</v>
      </c>
      <c r="C56" s="14">
        <f t="shared" si="6"/>
        <v>624280265.1800001</v>
      </c>
      <c r="D56" s="14">
        <f t="shared" si="6"/>
        <v>94871487.16000001</v>
      </c>
      <c r="E56" s="23">
        <f t="shared" si="6"/>
        <v>0.1519693837072449</v>
      </c>
      <c r="F56" s="14">
        <f>F52+F55</f>
        <v>457544644.05</v>
      </c>
      <c r="G56" s="23">
        <f t="shared" si="6"/>
        <v>0.7329154380974628</v>
      </c>
      <c r="H56" s="15">
        <f>H52-F55</f>
        <v>166735621.13000005</v>
      </c>
    </row>
    <row r="57" spans="1:8" s="31" customFormat="1" ht="15" customHeight="1">
      <c r="A57" s="44" t="s">
        <v>91</v>
      </c>
      <c r="B57" s="14">
        <v>0</v>
      </c>
      <c r="C57" s="14">
        <v>0</v>
      </c>
      <c r="D57" s="14">
        <v>0</v>
      </c>
      <c r="E57" s="42" t="s">
        <v>37</v>
      </c>
      <c r="F57" s="14">
        <v>10740019.13</v>
      </c>
      <c r="G57" s="43">
        <v>0</v>
      </c>
      <c r="H57" s="15">
        <v>0</v>
      </c>
    </row>
    <row r="58" spans="1:8" s="31" customFormat="1" ht="15" customHeight="1" thickBot="1">
      <c r="A58" s="45" t="s">
        <v>92</v>
      </c>
      <c r="B58" s="18">
        <v>0</v>
      </c>
      <c r="C58" s="18">
        <v>0</v>
      </c>
      <c r="D58" s="18">
        <v>0</v>
      </c>
      <c r="E58" s="46" t="s">
        <v>37</v>
      </c>
      <c r="F58" s="18">
        <f>F57</f>
        <v>10740019.13</v>
      </c>
      <c r="G58" s="47">
        <v>0</v>
      </c>
      <c r="H58" s="40">
        <v>0</v>
      </c>
    </row>
    <row r="59" spans="1:8" s="31" customFormat="1" ht="15" customHeight="1" thickTop="1">
      <c r="A59" s="32"/>
      <c r="B59" s="33"/>
      <c r="C59" s="33"/>
      <c r="D59" s="33"/>
      <c r="E59" s="34"/>
      <c r="F59" s="33"/>
      <c r="G59" s="34"/>
      <c r="H59" s="33"/>
    </row>
    <row r="60" spans="1:8" ht="14.25">
      <c r="A60" s="19" t="s">
        <v>14</v>
      </c>
      <c r="B60" s="60" t="s">
        <v>15</v>
      </c>
      <c r="C60" s="60"/>
      <c r="D60" s="60" t="s">
        <v>78</v>
      </c>
      <c r="E60" s="60"/>
      <c r="F60" s="60"/>
      <c r="G60" s="60" t="s">
        <v>64</v>
      </c>
      <c r="H60" s="60"/>
    </row>
    <row r="61" spans="1:8" ht="14.25">
      <c r="A61" s="19" t="s">
        <v>17</v>
      </c>
      <c r="B61" s="60" t="s">
        <v>18</v>
      </c>
      <c r="C61" s="60"/>
      <c r="D61" s="60" t="s">
        <v>63</v>
      </c>
      <c r="E61" s="60"/>
      <c r="F61" s="60"/>
      <c r="G61" s="60" t="s">
        <v>16</v>
      </c>
      <c r="H61" s="60"/>
    </row>
    <row r="62" spans="1:9" ht="15">
      <c r="A62" s="19" t="s">
        <v>19</v>
      </c>
      <c r="B62" s="60" t="s">
        <v>20</v>
      </c>
      <c r="C62" s="60"/>
      <c r="D62" s="60"/>
      <c r="E62" s="60"/>
      <c r="F62" s="60"/>
      <c r="G62" s="60"/>
      <c r="H62" s="60"/>
      <c r="I62" s="3"/>
    </row>
    <row r="63" spans="1:8" ht="15">
      <c r="A63" s="4"/>
      <c r="B63" s="5"/>
      <c r="C63" s="5"/>
      <c r="D63" s="5"/>
      <c r="E63" s="5"/>
      <c r="F63" s="5"/>
      <c r="G63" s="5"/>
      <c r="H63" s="5"/>
    </row>
  </sheetData>
  <sheetProtection selectLockedCells="1"/>
  <mergeCells count="17">
    <mergeCell ref="D62:F62"/>
    <mergeCell ref="G62:H62"/>
    <mergeCell ref="B60:C60"/>
    <mergeCell ref="D60:F60"/>
    <mergeCell ref="G60:H60"/>
    <mergeCell ref="B61:C61"/>
    <mergeCell ref="B62:C62"/>
    <mergeCell ref="D61:F61"/>
    <mergeCell ref="G61:H61"/>
    <mergeCell ref="H8:H9"/>
    <mergeCell ref="A1:H1"/>
    <mergeCell ref="A2:H2"/>
    <mergeCell ref="A3:H3"/>
    <mergeCell ref="A8:A9"/>
    <mergeCell ref="B8:B9"/>
    <mergeCell ref="C8:C9"/>
    <mergeCell ref="D8:G8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6" max="7" man="1"/>
  </rowBreaks>
  <ignoredErrors>
    <ignoredError sqref="C12:D12 F12 G26:G28 B32:D32 F16 F32 B16:D16 H26 H32 H19 H16 G31:G34 G36" unlockedFormula="1"/>
    <ignoredError sqref="E12:E21 E26:E28 G12:G21 E31:E34 E36 B19:D19 F19" formula="1" unlockedFormula="1"/>
    <ignoredError sqref="B19:D19 F19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8">
      <c r="A3" s="59" t="s">
        <v>105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8">
      <c r="A4" s="12" t="s">
        <v>1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108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1" t="s">
        <v>107</v>
      </c>
      <c r="B6" s="50"/>
      <c r="C6" s="50"/>
      <c r="D6" s="50"/>
      <c r="E6" s="50"/>
      <c r="F6" s="50"/>
      <c r="G6" s="50"/>
      <c r="I6" s="1"/>
      <c r="J6" s="50" t="s">
        <v>2</v>
      </c>
      <c r="K6" s="1"/>
    </row>
    <row r="7" spans="1:11" s="31" customFormat="1" ht="15" customHeight="1" thickTop="1">
      <c r="A7" s="52" t="s">
        <v>94</v>
      </c>
      <c r="B7" s="54" t="s">
        <v>45</v>
      </c>
      <c r="C7" s="54" t="s">
        <v>59</v>
      </c>
      <c r="D7" s="63" t="s">
        <v>46</v>
      </c>
      <c r="E7" s="63"/>
      <c r="F7" s="63" t="s">
        <v>49</v>
      </c>
      <c r="G7" s="63" t="s">
        <v>50</v>
      </c>
      <c r="H7" s="63"/>
      <c r="I7" s="63" t="s">
        <v>52</v>
      </c>
      <c r="J7" s="24" t="s">
        <v>53</v>
      </c>
      <c r="K7" s="36" t="s">
        <v>55</v>
      </c>
    </row>
    <row r="8" spans="1:11" s="31" customFormat="1" ht="15" customHeight="1">
      <c r="A8" s="53"/>
      <c r="B8" s="54"/>
      <c r="C8" s="54"/>
      <c r="D8" s="24" t="s">
        <v>47</v>
      </c>
      <c r="E8" s="24" t="s">
        <v>48</v>
      </c>
      <c r="F8" s="63"/>
      <c r="G8" s="24" t="s">
        <v>47</v>
      </c>
      <c r="H8" s="24" t="s">
        <v>51</v>
      </c>
      <c r="I8" s="63"/>
      <c r="J8" s="24" t="s">
        <v>54</v>
      </c>
      <c r="K8" s="36" t="s">
        <v>56</v>
      </c>
    </row>
    <row r="9" spans="1:11" ht="15" customHeight="1">
      <c r="A9" s="16" t="s">
        <v>44</v>
      </c>
      <c r="B9" s="14">
        <f aca="true" t="shared" si="0" ref="B9:J9">SUM(B10,B14,B18)</f>
        <v>612300000</v>
      </c>
      <c r="C9" s="14">
        <f t="shared" si="0"/>
        <v>635020284.31</v>
      </c>
      <c r="D9" s="14">
        <f t="shared" si="0"/>
        <v>60570697.480000004</v>
      </c>
      <c r="E9" s="14">
        <f t="shared" si="0"/>
        <v>500410575.19000006</v>
      </c>
      <c r="F9" s="14">
        <f t="shared" si="0"/>
        <v>134609709.11999997</v>
      </c>
      <c r="G9" s="14">
        <f t="shared" si="0"/>
        <v>91846534.81</v>
      </c>
      <c r="H9" s="14">
        <f t="shared" si="0"/>
        <v>430157786.05999994</v>
      </c>
      <c r="I9" s="14">
        <f t="shared" si="0"/>
        <v>204862498.25000003</v>
      </c>
      <c r="J9" s="14">
        <f t="shared" si="0"/>
        <v>415645320.29</v>
      </c>
      <c r="K9" s="15"/>
    </row>
    <row r="10" spans="1:11" ht="15" customHeight="1">
      <c r="A10" s="16" t="s">
        <v>95</v>
      </c>
      <c r="B10" s="14">
        <f aca="true" t="shared" si="1" ref="B10:K10">SUM(B11:B13)</f>
        <v>462418667</v>
      </c>
      <c r="C10" s="14">
        <f t="shared" si="1"/>
        <v>479985518.87</v>
      </c>
      <c r="D10" s="14">
        <f t="shared" si="1"/>
        <v>46824748.6</v>
      </c>
      <c r="E10" s="14">
        <f t="shared" si="1"/>
        <v>413659972.42</v>
      </c>
      <c r="F10" s="14">
        <f t="shared" si="1"/>
        <v>66325546.449999996</v>
      </c>
      <c r="G10" s="14">
        <f t="shared" si="1"/>
        <v>78061022.41</v>
      </c>
      <c r="H10" s="14">
        <f t="shared" si="1"/>
        <v>374365551.79999995</v>
      </c>
      <c r="I10" s="14">
        <f t="shared" si="1"/>
        <v>105619967.07000002</v>
      </c>
      <c r="J10" s="14">
        <f t="shared" si="1"/>
        <v>361891892.61</v>
      </c>
      <c r="K10" s="15">
        <f t="shared" si="1"/>
        <v>0</v>
      </c>
    </row>
    <row r="11" spans="1:11" ht="15" customHeight="1">
      <c r="A11" s="13" t="s">
        <v>57</v>
      </c>
      <c r="B11" s="8">
        <v>241392428</v>
      </c>
      <c r="C11" s="8">
        <v>240697819.56</v>
      </c>
      <c r="D11" s="8">
        <v>38030928.09</v>
      </c>
      <c r="E11" s="8">
        <v>187285695.85</v>
      </c>
      <c r="F11" s="8">
        <f>C11-E11</f>
        <v>53412123.71000001</v>
      </c>
      <c r="G11" s="8">
        <v>38030928.09</v>
      </c>
      <c r="H11" s="8">
        <v>187285695.85</v>
      </c>
      <c r="I11" s="8">
        <f>C11-H11</f>
        <v>53412123.71000001</v>
      </c>
      <c r="J11" s="8">
        <v>182860283.91</v>
      </c>
      <c r="K11" s="9">
        <v>0</v>
      </c>
    </row>
    <row r="12" spans="1:11" ht="15" customHeight="1">
      <c r="A12" s="13" t="s">
        <v>58</v>
      </c>
      <c r="B12" s="8">
        <v>5417300</v>
      </c>
      <c r="C12" s="8">
        <v>5487300</v>
      </c>
      <c r="D12" s="8">
        <v>240269.68</v>
      </c>
      <c r="E12" s="8">
        <v>4831224.74</v>
      </c>
      <c r="F12" s="8">
        <f>C12-E12</f>
        <v>656075.2599999998</v>
      </c>
      <c r="G12" s="8">
        <v>981937.96</v>
      </c>
      <c r="H12" s="8">
        <v>4676648.56</v>
      </c>
      <c r="I12" s="8">
        <f>C12-H12</f>
        <v>810651.4400000004</v>
      </c>
      <c r="J12" s="8">
        <v>4676648.56</v>
      </c>
      <c r="K12" s="9">
        <v>0</v>
      </c>
    </row>
    <row r="13" spans="1:11" ht="15" customHeight="1">
      <c r="A13" s="13" t="s">
        <v>12</v>
      </c>
      <c r="B13" s="8">
        <v>215608939</v>
      </c>
      <c r="C13" s="8">
        <v>233800399.31</v>
      </c>
      <c r="D13" s="8">
        <v>8553550.83</v>
      </c>
      <c r="E13" s="8">
        <v>221543051.83</v>
      </c>
      <c r="F13" s="8">
        <f>C13-E13</f>
        <v>12257347.47999999</v>
      </c>
      <c r="G13" s="8">
        <v>39048156.36</v>
      </c>
      <c r="H13" s="8">
        <v>182403207.39</v>
      </c>
      <c r="I13" s="8">
        <f>C13-H13</f>
        <v>51397191.92000002</v>
      </c>
      <c r="J13" s="8">
        <v>174354960.14</v>
      </c>
      <c r="K13" s="9">
        <v>0</v>
      </c>
    </row>
    <row r="14" spans="1:12" ht="15" customHeight="1">
      <c r="A14" s="16" t="s">
        <v>96</v>
      </c>
      <c r="B14" s="14">
        <f aca="true" t="shared" si="2" ref="B14:K14">SUM(B15:B17)</f>
        <v>144755245</v>
      </c>
      <c r="C14" s="14">
        <f t="shared" si="2"/>
        <v>154434764.9</v>
      </c>
      <c r="D14" s="14">
        <f t="shared" si="2"/>
        <v>13745948.88</v>
      </c>
      <c r="E14" s="14">
        <f t="shared" si="2"/>
        <v>86750602.77000001</v>
      </c>
      <c r="F14" s="14">
        <f t="shared" si="2"/>
        <v>67684162.13</v>
      </c>
      <c r="G14" s="14">
        <f t="shared" si="2"/>
        <v>13785512.4</v>
      </c>
      <c r="H14" s="14">
        <f t="shared" si="2"/>
        <v>55792234.26</v>
      </c>
      <c r="I14" s="14">
        <f t="shared" si="2"/>
        <v>98642530.64</v>
      </c>
      <c r="J14" s="14">
        <f t="shared" si="2"/>
        <v>53753427.68</v>
      </c>
      <c r="K14" s="15">
        <f t="shared" si="2"/>
        <v>0</v>
      </c>
      <c r="L14" s="2"/>
    </row>
    <row r="15" spans="1:12" s="31" customFormat="1" ht="15" customHeight="1">
      <c r="A15" s="13" t="s">
        <v>60</v>
      </c>
      <c r="B15" s="38">
        <v>131904245</v>
      </c>
      <c r="C15" s="38">
        <v>135371331.35</v>
      </c>
      <c r="D15" s="38">
        <v>13571950.13</v>
      </c>
      <c r="E15" s="38">
        <v>68723957.93</v>
      </c>
      <c r="F15" s="8">
        <f>C15-E15</f>
        <v>66647373.41999999</v>
      </c>
      <c r="G15" s="38">
        <v>13186506.8</v>
      </c>
      <c r="H15" s="38">
        <v>42555503.33</v>
      </c>
      <c r="I15" s="8">
        <f>C15-H15</f>
        <v>92815828.02</v>
      </c>
      <c r="J15" s="38">
        <v>40673227.33</v>
      </c>
      <c r="K15" s="39">
        <v>0</v>
      </c>
      <c r="L15" s="37"/>
    </row>
    <row r="16" spans="1:12" s="31" customFormat="1" ht="15" customHeight="1">
      <c r="A16" s="13" t="s">
        <v>61</v>
      </c>
      <c r="B16" s="38">
        <v>9230000</v>
      </c>
      <c r="C16" s="38">
        <v>15512433.55</v>
      </c>
      <c r="D16" s="38">
        <v>-425006.85</v>
      </c>
      <c r="E16" s="38">
        <v>15087426.7</v>
      </c>
      <c r="F16" s="8">
        <f>C16-E16</f>
        <v>425006.8500000015</v>
      </c>
      <c r="G16" s="38">
        <v>0</v>
      </c>
      <c r="H16" s="38">
        <v>10297512.79</v>
      </c>
      <c r="I16" s="8">
        <f>C16-H16</f>
        <v>5214920.760000002</v>
      </c>
      <c r="J16" s="38">
        <v>10140982.21</v>
      </c>
      <c r="K16" s="39">
        <v>0</v>
      </c>
      <c r="L16" s="37"/>
    </row>
    <row r="17" spans="1:12" s="31" customFormat="1" ht="15" customHeight="1">
      <c r="A17" s="13" t="s">
        <v>62</v>
      </c>
      <c r="B17" s="38">
        <v>3621000</v>
      </c>
      <c r="C17" s="38">
        <v>3551000</v>
      </c>
      <c r="D17" s="38">
        <v>599005.6</v>
      </c>
      <c r="E17" s="38">
        <v>2939218.14</v>
      </c>
      <c r="F17" s="8">
        <f>C17-E17</f>
        <v>611781.8599999999</v>
      </c>
      <c r="G17" s="38">
        <v>599005.6</v>
      </c>
      <c r="H17" s="38">
        <v>2939218.14</v>
      </c>
      <c r="I17" s="8">
        <f>C17-H17</f>
        <v>611781.8599999999</v>
      </c>
      <c r="J17" s="38">
        <v>2939218.14</v>
      </c>
      <c r="K17" s="39">
        <v>0</v>
      </c>
      <c r="L17" s="37"/>
    </row>
    <row r="18" spans="1:11" ht="15" customHeight="1">
      <c r="A18" s="16" t="s">
        <v>13</v>
      </c>
      <c r="B18" s="17">
        <v>5126088</v>
      </c>
      <c r="C18" s="17">
        <v>600000.54</v>
      </c>
      <c r="D18" s="10"/>
      <c r="E18" s="10"/>
      <c r="F18" s="14">
        <f>C18-E18</f>
        <v>600000.54</v>
      </c>
      <c r="G18" s="10"/>
      <c r="H18" s="10"/>
      <c r="I18" s="14">
        <f>C18-H18</f>
        <v>600000.54</v>
      </c>
      <c r="J18" s="10"/>
      <c r="K18" s="11"/>
    </row>
    <row r="19" spans="1:11" ht="15" customHeight="1">
      <c r="A19" s="16" t="s">
        <v>97</v>
      </c>
      <c r="B19" s="17">
        <v>0</v>
      </c>
      <c r="C19" s="17">
        <v>0</v>
      </c>
      <c r="D19" s="10"/>
      <c r="E19" s="10"/>
      <c r="F19" s="14">
        <f>C19-E19</f>
        <v>0</v>
      </c>
      <c r="G19" s="10"/>
      <c r="H19" s="10"/>
      <c r="I19" s="14">
        <f>C19-H19</f>
        <v>0</v>
      </c>
      <c r="J19" s="10"/>
      <c r="K19" s="11"/>
    </row>
    <row r="20" spans="1:11" ht="15" customHeight="1">
      <c r="A20" s="41" t="s">
        <v>98</v>
      </c>
      <c r="B20" s="14">
        <f aca="true" t="shared" si="3" ref="B20:K20">SUM(B10+B14+B18)</f>
        <v>612300000</v>
      </c>
      <c r="C20" s="14">
        <f t="shared" si="3"/>
        <v>635020284.31</v>
      </c>
      <c r="D20" s="14">
        <f t="shared" si="3"/>
        <v>60570697.480000004</v>
      </c>
      <c r="E20" s="14">
        <f t="shared" si="3"/>
        <v>500410575.19000006</v>
      </c>
      <c r="F20" s="14">
        <f t="shared" si="3"/>
        <v>134609709.11999997</v>
      </c>
      <c r="G20" s="14">
        <f t="shared" si="3"/>
        <v>91846534.81</v>
      </c>
      <c r="H20" s="14">
        <f t="shared" si="3"/>
        <v>430157786.05999994</v>
      </c>
      <c r="I20" s="14">
        <f t="shared" si="3"/>
        <v>204862498.25000003</v>
      </c>
      <c r="J20" s="14">
        <f t="shared" si="3"/>
        <v>415645320.29</v>
      </c>
      <c r="K20" s="15">
        <f t="shared" si="3"/>
        <v>0</v>
      </c>
    </row>
    <row r="21" spans="1:11" ht="15" customHeight="1">
      <c r="A21" s="41" t="s">
        <v>99</v>
      </c>
      <c r="B21" s="14">
        <v>0</v>
      </c>
      <c r="C21" s="14">
        <v>0</v>
      </c>
      <c r="D21" s="14"/>
      <c r="E21" s="14"/>
      <c r="F21" s="14">
        <v>0</v>
      </c>
      <c r="G21" s="14"/>
      <c r="H21" s="14">
        <v>0</v>
      </c>
      <c r="I21" s="14">
        <v>0</v>
      </c>
      <c r="J21" s="14"/>
      <c r="K21" s="15"/>
    </row>
    <row r="22" spans="1:11" ht="15" customHeight="1">
      <c r="A22" s="41" t="s">
        <v>100</v>
      </c>
      <c r="B22" s="14">
        <f>B20+B21</f>
        <v>612300000</v>
      </c>
      <c r="C22" s="14">
        <f aca="true" t="shared" si="4" ref="C22:J22">C20+C21</f>
        <v>635020284.31</v>
      </c>
      <c r="D22" s="14">
        <f t="shared" si="4"/>
        <v>60570697.480000004</v>
      </c>
      <c r="E22" s="14">
        <f t="shared" si="4"/>
        <v>500410575.19000006</v>
      </c>
      <c r="F22" s="14">
        <f t="shared" si="4"/>
        <v>134609709.11999997</v>
      </c>
      <c r="G22" s="14">
        <f t="shared" si="4"/>
        <v>91846534.81</v>
      </c>
      <c r="H22" s="14">
        <f t="shared" si="4"/>
        <v>430157786.05999994</v>
      </c>
      <c r="I22" s="14">
        <f t="shared" si="4"/>
        <v>204862498.25000003</v>
      </c>
      <c r="J22" s="14">
        <f t="shared" si="4"/>
        <v>415645320.29</v>
      </c>
      <c r="K22" s="15"/>
    </row>
    <row r="23" spans="1:11" ht="15" customHeight="1">
      <c r="A23" s="41" t="s">
        <v>101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27386857.99</v>
      </c>
      <c r="I23" s="14">
        <v>0</v>
      </c>
      <c r="J23" s="14">
        <v>0</v>
      </c>
      <c r="K23" s="15">
        <v>0</v>
      </c>
    </row>
    <row r="24" spans="1:11" ht="15" customHeight="1" thickBot="1">
      <c r="A24" s="45" t="s">
        <v>102</v>
      </c>
      <c r="B24" s="18">
        <f>B20+B23</f>
        <v>612300000</v>
      </c>
      <c r="C24" s="18">
        <f>C20+C23</f>
        <v>635020284.31</v>
      </c>
      <c r="D24" s="18">
        <f>D20+D23</f>
        <v>60570697.480000004</v>
      </c>
      <c r="E24" s="18">
        <f>E20+E23</f>
        <v>500410575.19000006</v>
      </c>
      <c r="F24" s="18">
        <v>0</v>
      </c>
      <c r="G24" s="18">
        <f>G20+G23</f>
        <v>91846534.81</v>
      </c>
      <c r="H24" s="18">
        <f>H20+H23</f>
        <v>457544644.04999995</v>
      </c>
      <c r="I24" s="18">
        <v>0</v>
      </c>
      <c r="J24" s="18">
        <f>J20+J23</f>
        <v>415645320.29</v>
      </c>
      <c r="K24" s="40">
        <f>K20+K23</f>
        <v>0</v>
      </c>
    </row>
    <row r="25" spans="1:11" ht="13.5" thickTop="1">
      <c r="A25" s="65" t="s">
        <v>23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2.75">
      <c r="A26" s="51" t="s">
        <v>103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51" t="s">
        <v>104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.75">
      <c r="A28" s="66" t="s">
        <v>22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4.25">
      <c r="A30" s="61" t="s">
        <v>14</v>
      </c>
      <c r="B30" s="61"/>
      <c r="C30" s="60" t="s">
        <v>15</v>
      </c>
      <c r="D30" s="60"/>
      <c r="E30" s="60"/>
      <c r="F30" s="60" t="s">
        <v>78</v>
      </c>
      <c r="G30" s="60"/>
      <c r="H30" s="60"/>
      <c r="I30" s="60" t="s">
        <v>64</v>
      </c>
      <c r="J30" s="60"/>
      <c r="K30" s="60"/>
    </row>
    <row r="31" spans="1:11" ht="14.25">
      <c r="A31" s="61" t="s">
        <v>17</v>
      </c>
      <c r="B31" s="61"/>
      <c r="C31" s="60" t="s">
        <v>18</v>
      </c>
      <c r="D31" s="60"/>
      <c r="E31" s="60"/>
      <c r="F31" s="60" t="s">
        <v>63</v>
      </c>
      <c r="G31" s="60"/>
      <c r="H31" s="60"/>
      <c r="I31" s="60" t="s">
        <v>16</v>
      </c>
      <c r="J31" s="60"/>
      <c r="K31" s="60"/>
    </row>
    <row r="32" spans="1:12" ht="15">
      <c r="A32" s="62" t="s">
        <v>19</v>
      </c>
      <c r="B32" s="62"/>
      <c r="C32" s="64" t="s">
        <v>20</v>
      </c>
      <c r="D32" s="64"/>
      <c r="E32" s="64"/>
      <c r="F32" s="60"/>
      <c r="G32" s="60"/>
      <c r="H32" s="60"/>
      <c r="I32" s="60"/>
      <c r="J32" s="60"/>
      <c r="K32" s="60"/>
      <c r="L32" s="3"/>
    </row>
    <row r="33" spans="1:11" ht="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</row>
    <row r="36" spans="2:8" ht="12.75">
      <c r="B36" s="1"/>
      <c r="C36" s="1"/>
      <c r="F36" s="1"/>
      <c r="G36" s="1"/>
      <c r="H36" s="1"/>
    </row>
    <row r="37" spans="2:8" ht="12.75">
      <c r="B37" s="1"/>
      <c r="C37" s="1"/>
      <c r="F37" s="1"/>
      <c r="G37" s="1"/>
      <c r="H37" s="1"/>
    </row>
    <row r="38" spans="6:8" ht="12.75">
      <c r="F38" s="1"/>
      <c r="G38" s="1"/>
      <c r="H38" s="1"/>
    </row>
  </sheetData>
  <sheetProtection selectLockedCells="1"/>
  <mergeCells count="24">
    <mergeCell ref="A7:A8"/>
    <mergeCell ref="A1:K1"/>
    <mergeCell ref="A2:K2"/>
    <mergeCell ref="A3:K3"/>
    <mergeCell ref="B7:B8"/>
    <mergeCell ref="C7:C8"/>
    <mergeCell ref="D7:E7"/>
    <mergeCell ref="F7:F8"/>
    <mergeCell ref="G7:H7"/>
    <mergeCell ref="I7:I8"/>
    <mergeCell ref="I32:K32"/>
    <mergeCell ref="C30:E30"/>
    <mergeCell ref="C31:E31"/>
    <mergeCell ref="I30:K30"/>
    <mergeCell ref="I31:K31"/>
    <mergeCell ref="C32:E32"/>
    <mergeCell ref="A25:K25"/>
    <mergeCell ref="A28:K28"/>
    <mergeCell ref="A30:B30"/>
    <mergeCell ref="A31:B31"/>
    <mergeCell ref="F31:H31"/>
    <mergeCell ref="F32:H32"/>
    <mergeCell ref="F30:H30"/>
    <mergeCell ref="A32:B32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2015-10-01T19:48:51Z</cp:lastPrinted>
  <dcterms:created xsi:type="dcterms:W3CDTF">2013-05-15T13:41:02Z</dcterms:created>
  <dcterms:modified xsi:type="dcterms:W3CDTF">2019-12-05T14:41:17Z</dcterms:modified>
  <cp:category/>
  <cp:version/>
  <cp:contentType/>
  <cp:contentStatus/>
</cp:coreProperties>
</file>