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5º Bim" sheetId="1" r:id="rId1"/>
    <sheet name="Dem. Saude - Despesas- 5º Bim" sheetId="2" r:id="rId2"/>
    <sheet name="Dem. Saude - restos pagar- 5º B" sheetId="3" r:id="rId3"/>
  </sheets>
  <definedNames>
    <definedName name="_xlfn.SUMIFS" hidden="1">#NAME?</definedName>
    <definedName name="_xlnm.Print_Area" localSheetId="1">'Dem. Saude - Despesas- 5º Bim'!$A$1:$E$21</definedName>
    <definedName name="_xlnm.Print_Area" localSheetId="0">'Dem. Saude - Receitas - 5º Bim'!$A$1:$F$85</definedName>
    <definedName name="_xlnm.Print_Area" localSheetId="2">'Dem. Saude - restos pagar- 5º B'!$A$1:$E$16</definedName>
    <definedName name="Z_FED31D73_12BC_4C9A_9468_72952A34E245_.wvu.PrintArea" localSheetId="1" hidden="1">'Dem. Saude - Despesas- 5º Bim'!$A$1:$E$21</definedName>
    <definedName name="Z_FED31D73_12BC_4C9A_9468_72952A34E245_.wvu.PrintArea" localSheetId="0" hidden="1">'Dem. Saude - Receitas - 5º Bim'!$A$1:$F$85</definedName>
    <definedName name="Z_FED31D73_12BC_4C9A_9468_72952A34E245_.wvu.PrintArea" localSheetId="2" hidden="1">'Dem. Saude - restos pagar- 5º B'!$A$1:$E$16</definedName>
  </definedNames>
  <calcPr fullCalcOnLoad="1"/>
</workbook>
</file>

<file path=xl/sharedStrings.xml><?xml version="1.0" encoding="utf-8"?>
<sst xmlns="http://schemas.openxmlformats.org/spreadsheetml/2006/main" count="193" uniqueCount="142">
  <si>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</si>
  <si>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</si>
  <si>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</si>
  <si>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</si>
  <si>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</si>
  <si>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</si>
  <si>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</si>
  <si>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</si>
  <si>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</si>
  <si>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</si>
  <si>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</si>
  <si>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</si>
  <si>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</si>
  <si>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</si>
  <si>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</si>
  <si>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</si>
  <si>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</si>
  <si>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</si>
  <si>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</si>
  <si>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</si>
  <si>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</si>
  <si>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</si>
  <si>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</si>
  <si>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</si>
  <si>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</si>
  <si>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</si>
  <si>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</si>
  <si>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</si>
  <si>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</si>
  <si>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</si>
  <si>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</si>
  <si>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</si>
  <si>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</si>
  <si>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</si>
  <si>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</si>
  <si>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</si>
  <si>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</si>
  <si>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</si>
  <si>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</si>
  <si>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</si>
  <si>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</si>
  <si>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</si>
  <si>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</si>
  <si>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</si>
  <si>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</si>
  <si>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</si>
  <si>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</si>
  <si>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</si>
  <si>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</si>
  <si>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</si>
  <si>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</si>
  <si>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</si>
  <si>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</si>
  <si>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</si>
  <si>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</si>
  <si>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</si>
  <si>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</si>
  <si>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</si>
  <si>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</si>
  <si>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</si>
  <si>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</si>
  <si>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</si>
  <si>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</si>
  <si>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</si>
  <si>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</si>
  <si>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</si>
  <si>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</si>
  <si>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</si>
  <si>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</si>
  <si>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</si>
  <si>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</si>
  <si>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</si>
  <si>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</si>
  <si>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</si>
  <si>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</si>
  <si>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</si>
  <si>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</si>
  <si>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</si>
  <si>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</si>
  <si>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</si>
  <si>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</si>
  <si>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</si>
  <si>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</si>
  <si>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</si>
  <si>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</si>
  <si>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</si>
  <si>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</si>
  <si>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</si>
  <si>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</si>
  <si>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</si>
  <si>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</si>
  <si>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</si>
  <si>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</si>
  <si>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</si>
  <si>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</si>
  <si>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</si>
  <si>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</si>
  <si>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</si>
  <si>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</si>
  <si>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</si>
  <si>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</si>
  <si>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</si>
  <si>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</si>
  <si>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</si>
  <si>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</si>
  <si>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</si>
  <si>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</si>
  <si>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</si>
  <si>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</si>
  <si>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</si>
  <si>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</si>
  <si>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</si>
  <si>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</si>
  <si>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</si>
  <si>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</si>
  <si>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</si>
  <si>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</si>
  <si>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</si>
  <si>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</si>
  <si>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</si>
  <si>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</si>
  <si>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</si>
  <si>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</si>
  <si>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</si>
  <si>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</si>
  <si>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</si>
  <si>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</si>
  <si>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</si>
  <si>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</si>
  <si>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</si>
  <si>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</si>
  <si>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</si>
  <si>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Restos a Pagar Cancelados ou Prescritos em 2018</t>
  </si>
  <si>
    <t>Diferença de limite não cumprido em 2017</t>
  </si>
  <si>
    <t>Adauto Batista de Oliveira</t>
  </si>
  <si>
    <t>Inscritos em 2019</t>
  </si>
  <si>
    <t>Inscritos em Exercícios anteriores a 2015</t>
  </si>
  <si>
    <t>Restos a Pagar Cancelados ou Prescritos em 2019</t>
  </si>
  <si>
    <t>Restos a Pagar Cancelados ou Prescritos em exercícios Anteriores a 2015</t>
  </si>
  <si>
    <t>Diferença de limite não cumprido em 2018</t>
  </si>
  <si>
    <t>Diferença de limite não cumprido em Exercícios Anteriores a 2014</t>
  </si>
  <si>
    <t>5º BIMESTRE DE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</si>
</sst>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14" borderId="1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19" xfId="53" applyFont="1" applyFill="1" applyBorder="1" applyAlignment="1" applyProtection="1">
      <alignment horizontal="left" vertical="center" indent="1"/>
      <protection hidden="1"/>
    </xf>
    <xf numFmtId="0" fontId="28" fillId="14" borderId="2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5" fillId="23" borderId="2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29" xfId="53" applyFont="1" applyFill="1" applyBorder="1" applyAlignment="1" applyProtection="1">
      <alignment horizontal="center" vertical="center" wrapTex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9">
      <selection activeCell="E41" sqref="E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60" t="s">
        <v>21</v>
      </c>
      <c r="B1" s="60"/>
      <c r="C1" s="60"/>
      <c r="D1" s="60"/>
      <c r="E1" s="60"/>
      <c r="F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62" t="s">
        <v>26</v>
      </c>
      <c r="B10" s="63"/>
      <c r="C10" s="63" t="s">
        <v>35</v>
      </c>
      <c r="D10" s="66" t="s">
        <v>45</v>
      </c>
      <c r="E10" s="68" t="s">
        <v>9</v>
      </c>
      <c r="F10" s="69"/>
    </row>
    <row r="11" spans="1:6" ht="19.5" customHeight="1">
      <c r="A11" s="64"/>
      <c r="B11" s="65"/>
      <c r="C11" s="65"/>
      <c r="D11" s="67"/>
      <c r="E11" s="19" t="s">
        <v>47</v>
      </c>
      <c r="F11" s="19" t="s">
        <v>48</v>
      </c>
    </row>
    <row r="12" spans="1:6" ht="19.5" customHeight="1">
      <c r="A12" s="50" t="s">
        <v>27</v>
      </c>
      <c r="B12" s="51"/>
      <c r="C12" s="15">
        <f>SUM(C13:C19)</f>
        <v>206940640</v>
      </c>
      <c r="D12" s="15">
        <f>SUM(D13:D19)</f>
        <v>206940640</v>
      </c>
      <c r="E12" s="15">
        <f>SUM(E13:E19)</f>
        <v>175887031.39000002</v>
      </c>
      <c r="F12" s="15">
        <v>41.11</v>
      </c>
    </row>
    <row r="13" spans="1:6" ht="19.5" customHeight="1">
      <c r="A13" s="54" t="s">
        <v>28</v>
      </c>
      <c r="B13" s="55"/>
      <c r="C13" s="9">
        <v>102908600</v>
      </c>
      <c r="D13" s="9">
        <v>102908600</v>
      </c>
      <c r="E13" s="9">
        <v>91956968.93</v>
      </c>
      <c r="F13" s="9">
        <f>(E13/D13)*100</f>
        <v>89.35790490785027</v>
      </c>
    </row>
    <row r="14" spans="1:6" ht="19.5" customHeight="1">
      <c r="A14" s="54" t="s">
        <v>29</v>
      </c>
      <c r="B14" s="55"/>
      <c r="C14" s="9">
        <v>16270600</v>
      </c>
      <c r="D14" s="9">
        <v>16270600</v>
      </c>
      <c r="E14" s="9">
        <v>13146416.48</v>
      </c>
      <c r="F14" s="9">
        <f aca="true" t="shared" si="0" ref="F14:F19">(E14/D14)*100</f>
        <v>80.79859673275725</v>
      </c>
    </row>
    <row r="15" spans="1:6" ht="19.5" customHeight="1">
      <c r="A15" s="54" t="s">
        <v>30</v>
      </c>
      <c r="B15" s="55"/>
      <c r="C15" s="9">
        <v>60193700</v>
      </c>
      <c r="D15" s="9">
        <v>60193700</v>
      </c>
      <c r="E15" s="9">
        <v>53804277.91</v>
      </c>
      <c r="F15" s="9">
        <f t="shared" si="0"/>
        <v>89.3852311952912</v>
      </c>
    </row>
    <row r="16" spans="1:6" ht="19.5" customHeight="1">
      <c r="A16" s="20" t="s">
        <v>31</v>
      </c>
      <c r="B16" s="21"/>
      <c r="C16" s="9">
        <v>17247540</v>
      </c>
      <c r="D16" s="9">
        <v>17247540</v>
      </c>
      <c r="E16" s="9">
        <v>13429194.03</v>
      </c>
      <c r="F16" s="9">
        <f t="shared" si="0"/>
        <v>77.86150390142595</v>
      </c>
    </row>
    <row r="17" spans="1:6" ht="19.5" customHeight="1">
      <c r="A17" s="20" t="s">
        <v>32</v>
      </c>
      <c r="B17" s="21"/>
      <c r="C17" s="9">
        <v>2891700</v>
      </c>
      <c r="D17" s="9">
        <v>2891700</v>
      </c>
      <c r="E17" s="9">
        <v>721597.11</v>
      </c>
      <c r="F17" s="9">
        <f t="shared" si="0"/>
        <v>24.954079261334165</v>
      </c>
    </row>
    <row r="18" spans="1:6" ht="19.5" customHeight="1">
      <c r="A18" s="20" t="s">
        <v>33</v>
      </c>
      <c r="B18" s="21"/>
      <c r="C18" s="9">
        <v>5633900</v>
      </c>
      <c r="D18" s="9">
        <v>5633900</v>
      </c>
      <c r="E18" s="9">
        <v>1836905.41</v>
      </c>
      <c r="F18" s="9">
        <f t="shared" si="0"/>
        <v>32.60450859972666</v>
      </c>
    </row>
    <row r="19" spans="1:6" ht="19.5" customHeight="1">
      <c r="A19" s="54" t="s">
        <v>34</v>
      </c>
      <c r="B19" s="55"/>
      <c r="C19" s="9">
        <v>1794600</v>
      </c>
      <c r="D19" s="9">
        <v>1794600</v>
      </c>
      <c r="E19" s="9">
        <v>991671.52</v>
      </c>
      <c r="F19" s="9">
        <f t="shared" si="0"/>
        <v>55.25863813663212</v>
      </c>
    </row>
    <row r="20" spans="1:6" ht="19.5" customHeight="1">
      <c r="A20" s="50" t="s">
        <v>36</v>
      </c>
      <c r="B20" s="51"/>
      <c r="C20" s="15">
        <f>SUM(C21:C25)</f>
        <v>196606500</v>
      </c>
      <c r="D20" s="15">
        <f>SUM(D21:D25)</f>
        <v>196606500</v>
      </c>
      <c r="E20" s="15">
        <f>SUM(E21:E25)</f>
        <v>163754470.64999998</v>
      </c>
      <c r="F20" s="15">
        <f>(E20/D20)*100</f>
        <v>83.29046631215141</v>
      </c>
    </row>
    <row r="21" spans="1:6" ht="19.5" customHeight="1">
      <c r="A21" s="54" t="s">
        <v>37</v>
      </c>
      <c r="B21" s="55"/>
      <c r="C21" s="9">
        <v>51215400</v>
      </c>
      <c r="D21" s="9">
        <v>51215400</v>
      </c>
      <c r="E21" s="9">
        <v>40520499.68</v>
      </c>
      <c r="F21" s="27">
        <f>(E21/D21)*100</f>
        <v>79.11780378558012</v>
      </c>
    </row>
    <row r="22" spans="1:6" ht="19.5" customHeight="1">
      <c r="A22" s="54" t="s">
        <v>38</v>
      </c>
      <c r="B22" s="55"/>
      <c r="C22" s="9">
        <v>105800</v>
      </c>
      <c r="D22" s="9">
        <v>105800</v>
      </c>
      <c r="E22" s="9">
        <v>117273.03</v>
      </c>
      <c r="F22" s="27">
        <f aca="true" t="shared" si="1" ref="F22:F27">(E22/D22)*100</f>
        <v>110.84407372400756</v>
      </c>
    </row>
    <row r="23" spans="1:6" ht="19.5" customHeight="1">
      <c r="A23" s="54" t="s">
        <v>39</v>
      </c>
      <c r="B23" s="55"/>
      <c r="C23" s="9">
        <v>33178000</v>
      </c>
      <c r="D23" s="9">
        <v>33178000</v>
      </c>
      <c r="E23" s="9">
        <v>31049304.82</v>
      </c>
      <c r="F23" s="27">
        <f t="shared" si="1"/>
        <v>93.58401597444089</v>
      </c>
    </row>
    <row r="24" spans="1:6" ht="19.5" customHeight="1">
      <c r="A24" s="54" t="s">
        <v>40</v>
      </c>
      <c r="B24" s="55"/>
      <c r="C24" s="9">
        <v>111300000</v>
      </c>
      <c r="D24" s="9">
        <v>111300000</v>
      </c>
      <c r="E24" s="9">
        <v>91392879.74</v>
      </c>
      <c r="F24" s="27">
        <f t="shared" si="1"/>
        <v>82.11399796945193</v>
      </c>
    </row>
    <row r="25" spans="1:6" ht="19.5" customHeight="1">
      <c r="A25" s="54" t="s">
        <v>41</v>
      </c>
      <c r="B25" s="55"/>
      <c r="C25" s="9">
        <v>807300</v>
      </c>
      <c r="D25" s="9">
        <v>807300</v>
      </c>
      <c r="E25" s="9">
        <v>674513.38</v>
      </c>
      <c r="F25" s="27">
        <f t="shared" si="1"/>
        <v>83.55176266567571</v>
      </c>
    </row>
    <row r="26" spans="1:6" ht="25.5" customHeight="1">
      <c r="A26" s="56" t="s">
        <v>42</v>
      </c>
      <c r="B26" s="57"/>
      <c r="C26" s="15">
        <f>SUM(C27:C28)</f>
        <v>476800</v>
      </c>
      <c r="D26" s="15">
        <f>SUM(D27:D28)</f>
        <v>476800</v>
      </c>
      <c r="E26" s="15">
        <f>SUM(E27:E28)</f>
        <v>0</v>
      </c>
      <c r="F26" s="15">
        <f>(E26/D26)*100</f>
        <v>0</v>
      </c>
    </row>
    <row r="27" spans="1:6" ht="19.5" customHeight="1">
      <c r="A27" s="20" t="s">
        <v>43</v>
      </c>
      <c r="B27" s="21"/>
      <c r="C27" s="9">
        <v>476800</v>
      </c>
      <c r="D27" s="9">
        <v>476800</v>
      </c>
      <c r="E27" s="9">
        <v>0</v>
      </c>
      <c r="F27" s="27">
        <f t="shared" si="1"/>
        <v>0</v>
      </c>
    </row>
    <row r="28" spans="1:6" ht="19.5" customHeight="1">
      <c r="A28" s="20" t="s">
        <v>44</v>
      </c>
      <c r="B28" s="21"/>
      <c r="C28" s="9">
        <v>0</v>
      </c>
      <c r="D28" s="9"/>
      <c r="E28" s="9"/>
      <c r="F28" s="9"/>
    </row>
    <row r="29" spans="1:6" ht="28.5" customHeight="1">
      <c r="A29" s="58" t="s">
        <v>46</v>
      </c>
      <c r="B29" s="59"/>
      <c r="C29" s="25">
        <f>SUM(C12,C20,C26)</f>
        <v>404023940</v>
      </c>
      <c r="D29" s="25">
        <f>SUM(D12,D20,D26)</f>
        <v>404023940</v>
      </c>
      <c r="E29" s="25">
        <f>SUM(E12,E20,E26)</f>
        <v>339641502.03999996</v>
      </c>
      <c r="F29" s="15">
        <f>(E29/D29)*100</f>
        <v>84.06469726521651</v>
      </c>
    </row>
    <row r="30" spans="1:6" ht="12.75" customHeight="1" thickBot="1">
      <c r="A30" s="23"/>
      <c r="B30" s="24"/>
      <c r="C30" s="25"/>
      <c r="D30" s="25"/>
      <c r="E30" s="14"/>
      <c r="F30" s="15"/>
    </row>
    <row r="31" spans="1:6" ht="19.5" customHeight="1" thickTop="1">
      <c r="A31" s="62" t="s">
        <v>49</v>
      </c>
      <c r="B31" s="63"/>
      <c r="C31" s="63" t="s">
        <v>35</v>
      </c>
      <c r="D31" s="66" t="s">
        <v>50</v>
      </c>
      <c r="E31" s="68" t="s">
        <v>9</v>
      </c>
      <c r="F31" s="69"/>
    </row>
    <row r="32" spans="1:6" ht="19.5" customHeight="1">
      <c r="A32" s="64"/>
      <c r="B32" s="65"/>
      <c r="C32" s="65"/>
      <c r="D32" s="67"/>
      <c r="E32" s="19" t="s">
        <v>51</v>
      </c>
      <c r="F32" s="19" t="s">
        <v>52</v>
      </c>
    </row>
    <row r="33" spans="1:6" ht="19.5" customHeight="1">
      <c r="A33" s="50" t="s">
        <v>53</v>
      </c>
      <c r="B33" s="51"/>
      <c r="C33" s="15">
        <f>SUM(C34:C38)</f>
        <v>18487510</v>
      </c>
      <c r="D33" s="15">
        <f>SUM(D34:D38)</f>
        <v>19497875.46</v>
      </c>
      <c r="E33" s="15">
        <f>SUM(E34:E38)</f>
        <v>15251874.190000001</v>
      </c>
      <c r="F33" s="15">
        <f>(E33/D33)*100</f>
        <v>78.22326192045541</v>
      </c>
    </row>
    <row r="34" spans="1:6" ht="19.5" customHeight="1">
      <c r="A34" s="54" t="s">
        <v>55</v>
      </c>
      <c r="B34" s="55"/>
      <c r="C34" s="9">
        <v>16565110</v>
      </c>
      <c r="D34" s="9">
        <v>17147475.46</v>
      </c>
      <c r="E34" s="9">
        <v>13488207.73</v>
      </c>
      <c r="F34" s="15">
        <f aca="true" t="shared" si="2" ref="F34:F41">(E34/D34)*100</f>
        <v>78.66002060457242</v>
      </c>
    </row>
    <row r="35" spans="1:6" ht="19.5" customHeight="1">
      <c r="A35" s="54" t="s">
        <v>54</v>
      </c>
      <c r="B35" s="55"/>
      <c r="C35" s="9">
        <v>1919400</v>
      </c>
      <c r="D35" s="9">
        <v>2347400</v>
      </c>
      <c r="E35" s="9">
        <v>1725285.25</v>
      </c>
      <c r="F35" s="15">
        <f t="shared" si="2"/>
        <v>73.49771023259777</v>
      </c>
    </row>
    <row r="36" spans="1:6" ht="19.5" customHeight="1">
      <c r="A36" s="54" t="s">
        <v>56</v>
      </c>
      <c r="B36" s="55"/>
      <c r="C36" s="9"/>
      <c r="D36" s="9"/>
      <c r="E36" s="9"/>
      <c r="F36" s="15"/>
    </row>
    <row r="37" spans="1:6" ht="19.5" customHeight="1">
      <c r="A37" s="20" t="s">
        <v>57</v>
      </c>
      <c r="B37" s="21"/>
      <c r="C37" s="9">
        <v>3000</v>
      </c>
      <c r="D37" s="9">
        <v>3000</v>
      </c>
      <c r="E37" s="9">
        <v>38381.21</v>
      </c>
      <c r="F37" s="15">
        <f t="shared" si="2"/>
        <v>1279.3736666666666</v>
      </c>
    </row>
    <row r="38" spans="1:6" ht="19.5" customHeight="1">
      <c r="A38" s="50" t="s">
        <v>58</v>
      </c>
      <c r="B38" s="51"/>
      <c r="C38" s="9"/>
      <c r="D38" s="9"/>
      <c r="E38" s="9">
        <v>0</v>
      </c>
      <c r="F38" s="15"/>
    </row>
    <row r="39" spans="1:6" ht="19.5" customHeight="1">
      <c r="A39" s="50" t="s">
        <v>59</v>
      </c>
      <c r="B39" s="51"/>
      <c r="C39" s="9"/>
      <c r="D39" s="9"/>
      <c r="E39" s="9"/>
      <c r="F39" s="15"/>
    </row>
    <row r="40" spans="1:6" ht="19.5" customHeight="1">
      <c r="A40" s="20" t="s">
        <v>60</v>
      </c>
      <c r="B40" s="21"/>
      <c r="C40" s="28">
        <v>1081600</v>
      </c>
      <c r="D40" s="28">
        <v>1081600</v>
      </c>
      <c r="E40" s="28">
        <v>751102.59</v>
      </c>
      <c r="F40" s="15">
        <f t="shared" si="2"/>
        <v>69.44365661982248</v>
      </c>
    </row>
    <row r="41" spans="1:6" ht="28.5" customHeight="1">
      <c r="A41" s="58" t="s">
        <v>61</v>
      </c>
      <c r="B41" s="59"/>
      <c r="C41" s="25">
        <f>SUM(C40,C33)</f>
        <v>19569110</v>
      </c>
      <c r="D41" s="25">
        <f>SUM(D40,D33)</f>
        <v>20579475.46</v>
      </c>
      <c r="E41" s="25">
        <f>SUM(E40,E33)</f>
        <v>16002976.780000001</v>
      </c>
      <c r="F41" s="15">
        <f t="shared" si="2"/>
        <v>77.76183028136326</v>
      </c>
    </row>
    <row r="42" spans="1:6" ht="12.75" customHeight="1">
      <c r="A42" s="23"/>
      <c r="B42" s="24"/>
      <c r="C42" s="25"/>
      <c r="D42" s="25"/>
      <c r="E42" s="14"/>
      <c r="F42" s="15"/>
    </row>
    <row r="43" spans="1:6" ht="28.5" customHeight="1">
      <c r="A43" s="23"/>
      <c r="B43" s="24"/>
      <c r="C43" s="25"/>
      <c r="D43" s="25"/>
      <c r="E43" s="14"/>
      <c r="F43" s="15"/>
    </row>
    <row r="44" s="33" customFormat="1" ht="12.75"/>
    <row r="45" spans="1:6" s="33" customFormat="1" ht="12.75">
      <c r="A45" s="34" t="s">
        <v>2</v>
      </c>
      <c r="B45" s="42" t="s">
        <v>3</v>
      </c>
      <c r="C45" s="42"/>
      <c r="D45" s="42" t="s">
        <v>134</v>
      </c>
      <c r="E45" s="42"/>
      <c r="F45" s="34" t="s">
        <v>127</v>
      </c>
    </row>
    <row r="46" spans="1:6" s="33" customFormat="1" ht="12.75">
      <c r="A46" s="34" t="s">
        <v>4</v>
      </c>
      <c r="B46" s="42" t="s">
        <v>128</v>
      </c>
      <c r="C46" s="42"/>
      <c r="D46" s="42" t="s">
        <v>129</v>
      </c>
      <c r="E46" s="42"/>
      <c r="F46" s="34" t="s">
        <v>130</v>
      </c>
    </row>
    <row r="47" spans="1:3" s="33" customFormat="1" ht="12.75">
      <c r="A47" s="34" t="s">
        <v>6</v>
      </c>
      <c r="B47" s="42" t="s">
        <v>7</v>
      </c>
      <c r="C47" s="42"/>
    </row>
    <row r="48" spans="1:6" ht="28.5" customHeight="1">
      <c r="A48" s="23"/>
      <c r="B48" s="24"/>
      <c r="C48" s="25"/>
      <c r="D48" s="25"/>
      <c r="E48" s="14"/>
      <c r="F48" s="15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19.5" customHeight="1">
      <c r="A65" s="44" t="s">
        <v>14</v>
      </c>
      <c r="B65" s="45"/>
      <c r="C65" s="17"/>
      <c r="D65" s="11">
        <f>D21-D24-D25-D29</f>
        <v>-464915840</v>
      </c>
      <c r="E65" s="11">
        <f>E21-E24-E25-E29</f>
        <v>-391188395.47999996</v>
      </c>
      <c r="F65" s="11">
        <f>F21-F24-F25-F29</f>
        <v>-170.61265411476404</v>
      </c>
    </row>
    <row r="66" spans="1:6" ht="19.5" customHeight="1">
      <c r="A66" s="44" t="s">
        <v>15</v>
      </c>
      <c r="B66" s="45"/>
      <c r="C66" s="17"/>
      <c r="D66" s="10">
        <v>3215107.96</v>
      </c>
      <c r="E66" s="16"/>
      <c r="F66" s="16"/>
    </row>
    <row r="67" spans="1:6" ht="19.5" customHeight="1">
      <c r="A67" s="44" t="s">
        <v>16</v>
      </c>
      <c r="B67" s="45"/>
      <c r="C67" s="17"/>
      <c r="D67" s="12">
        <v>0</v>
      </c>
      <c r="E67" s="12">
        <v>0</v>
      </c>
      <c r="F67" s="12">
        <v>0</v>
      </c>
    </row>
    <row r="68" spans="1:6" ht="19.5" customHeight="1">
      <c r="A68" s="44" t="s">
        <v>17</v>
      </c>
      <c r="B68" s="45"/>
      <c r="C68" s="17"/>
      <c r="D68" s="11">
        <f>D20+D65+D66+D67</f>
        <v>-265094232.04</v>
      </c>
      <c r="E68" s="11">
        <f>E20+E65+E66+E67</f>
        <v>-227433924.82999998</v>
      </c>
      <c r="F68" s="11">
        <f>F20+F65+F66+F67</f>
        <v>-87.32218780261263</v>
      </c>
    </row>
    <row r="69" spans="1:6" ht="19.5" customHeight="1">
      <c r="A69" s="44" t="s">
        <v>18</v>
      </c>
      <c r="B69" s="45"/>
      <c r="C69" s="17"/>
      <c r="D69" s="11">
        <v>-23082405.45</v>
      </c>
      <c r="E69" s="11" t="e">
        <f>#REF!-'Dem. Saude - Receitas - 5º Bim'!E68</f>
        <v>#REF!</v>
      </c>
      <c r="F69" s="11" t="e">
        <f>#REF!-'Dem. Saude - Receitas - 5º Bim'!F68</f>
        <v>#REF!</v>
      </c>
    </row>
    <row r="70" spans="1:6" ht="19.5" customHeight="1" thickBot="1">
      <c r="A70" s="52" t="s">
        <v>19</v>
      </c>
      <c r="B70" s="53"/>
      <c r="C70" s="18"/>
      <c r="D70" s="13">
        <v>0</v>
      </c>
      <c r="E70" s="13">
        <v>0</v>
      </c>
      <c r="F70" s="13">
        <v>0</v>
      </c>
    </row>
    <row r="71" spans="1:6" ht="15" customHeight="1" thickTop="1">
      <c r="A71" s="41"/>
      <c r="B71" s="49"/>
      <c r="C71" s="3"/>
      <c r="D71" s="3"/>
      <c r="E71" s="3"/>
      <c r="F71" s="3"/>
    </row>
    <row r="72" spans="1:6" ht="15" customHeight="1">
      <c r="A72" s="2"/>
      <c r="B72" s="3"/>
      <c r="C72" s="3"/>
      <c r="D72" s="3"/>
      <c r="E72" s="3"/>
      <c r="F72" s="3"/>
    </row>
    <row r="73" spans="1:6" ht="19.5" customHeight="1">
      <c r="A73" s="46" t="s">
        <v>20</v>
      </c>
      <c r="B73" s="47"/>
      <c r="C73" s="47"/>
      <c r="D73" s="47"/>
      <c r="E73" s="47"/>
      <c r="F73" s="48"/>
    </row>
    <row r="74" spans="1:6" ht="19.5" customHeight="1">
      <c r="A74" s="35"/>
      <c r="B74" s="36"/>
      <c r="C74" s="36"/>
      <c r="D74" s="36"/>
      <c r="E74" s="36"/>
      <c r="F74" s="37"/>
    </row>
    <row r="75" spans="1:6" ht="19.5" customHeight="1">
      <c r="A75" s="38"/>
      <c r="B75" s="39"/>
      <c r="C75" s="39"/>
      <c r="D75" s="39"/>
      <c r="E75" s="39"/>
      <c r="F75" s="40"/>
    </row>
    <row r="76" spans="1:6" ht="15" customHeight="1">
      <c r="A76" s="2"/>
      <c r="B76" s="3"/>
      <c r="C76" s="3"/>
      <c r="D76" s="3"/>
      <c r="E76" s="3"/>
      <c r="F76" s="3"/>
    </row>
    <row r="77" spans="1:6" ht="15" customHeight="1">
      <c r="A77" s="43" t="s">
        <v>2</v>
      </c>
      <c r="B77" s="43"/>
      <c r="C77" s="7"/>
      <c r="D77" s="43" t="s">
        <v>3</v>
      </c>
      <c r="E77" s="43"/>
      <c r="F77" s="43"/>
    </row>
    <row r="78" spans="1:6" ht="12.75">
      <c r="A78" s="43" t="s">
        <v>4</v>
      </c>
      <c r="B78" s="43"/>
      <c r="C78" s="7"/>
      <c r="D78" s="43" t="s">
        <v>5</v>
      </c>
      <c r="E78" s="43"/>
      <c r="F78" s="43"/>
    </row>
    <row r="79" spans="1:6" ht="12.75">
      <c r="A79" s="43" t="s">
        <v>6</v>
      </c>
      <c r="B79" s="43"/>
      <c r="C79" s="7"/>
      <c r="D79" s="43" t="s">
        <v>7</v>
      </c>
      <c r="E79" s="43"/>
      <c r="F79" s="43"/>
    </row>
    <row r="81" ht="19.5" customHeight="1"/>
    <row r="82" ht="19.5" customHeight="1"/>
    <row r="83" ht="15" customHeight="1"/>
    <row r="84" ht="15" customHeight="1"/>
    <row r="85" spans="1:4" ht="15" customHeight="1">
      <c r="A85" s="8"/>
      <c r="B85" s="8"/>
      <c r="C85" s="8"/>
      <c r="D85" s="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 selectLockedCells="1"/>
  <mergeCells count="49">
    <mergeCell ref="A77:B77"/>
    <mergeCell ref="D79:F79"/>
    <mergeCell ref="A19:B19"/>
    <mergeCell ref="A33:B33"/>
    <mergeCell ref="A79:B79"/>
    <mergeCell ref="A34:B34"/>
    <mergeCell ref="A35:B35"/>
    <mergeCell ref="A36:B36"/>
    <mergeCell ref="A41:B41"/>
    <mergeCell ref="C31:C32"/>
    <mergeCell ref="D31:D32"/>
    <mergeCell ref="E31:F31"/>
    <mergeCell ref="A13:B13"/>
    <mergeCell ref="A14:B14"/>
    <mergeCell ref="A31:B32"/>
    <mergeCell ref="A1:F1"/>
    <mergeCell ref="A2:F2"/>
    <mergeCell ref="A20:B20"/>
    <mergeCell ref="A10:B11"/>
    <mergeCell ref="D10:D11"/>
    <mergeCell ref="A15:B15"/>
    <mergeCell ref="A12:B12"/>
    <mergeCell ref="C10:C11"/>
    <mergeCell ref="E10:F10"/>
    <mergeCell ref="A70:B70"/>
    <mergeCell ref="A21:B21"/>
    <mergeCell ref="A22:B22"/>
    <mergeCell ref="A23:B23"/>
    <mergeCell ref="A24:B24"/>
    <mergeCell ref="A25:B25"/>
    <mergeCell ref="A26:B26"/>
    <mergeCell ref="B45:C45"/>
    <mergeCell ref="B46:C46"/>
    <mergeCell ref="A29:B29"/>
    <mergeCell ref="A66:B66"/>
    <mergeCell ref="A67:B67"/>
    <mergeCell ref="A38:B38"/>
    <mergeCell ref="A39:B39"/>
    <mergeCell ref="B47:C47"/>
    <mergeCell ref="D45:E45"/>
    <mergeCell ref="D46:E46"/>
    <mergeCell ref="A78:B78"/>
    <mergeCell ref="A68:B68"/>
    <mergeCell ref="A69:B69"/>
    <mergeCell ref="D77:F77"/>
    <mergeCell ref="D78:F78"/>
    <mergeCell ref="A73:F75"/>
    <mergeCell ref="A71:B71"/>
    <mergeCell ref="A65:B65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6" t="s">
        <v>62</v>
      </c>
      <c r="B10" s="63"/>
      <c r="C10" s="63" t="s">
        <v>68</v>
      </c>
      <c r="D10" s="66" t="s">
        <v>69</v>
      </c>
      <c r="E10" s="68" t="s">
        <v>10</v>
      </c>
      <c r="F10" s="69"/>
      <c r="G10" s="68" t="s">
        <v>1</v>
      </c>
      <c r="H10" s="69"/>
      <c r="I10" s="66" t="s">
        <v>74</v>
      </c>
    </row>
    <row r="11" spans="1:9" ht="19.5" customHeight="1">
      <c r="A11" s="64"/>
      <c r="B11" s="65"/>
      <c r="C11" s="65"/>
      <c r="D11" s="67"/>
      <c r="E11" s="19" t="s">
        <v>70</v>
      </c>
      <c r="F11" s="19" t="s">
        <v>71</v>
      </c>
      <c r="G11" s="19" t="s">
        <v>72</v>
      </c>
      <c r="H11" s="19" t="s">
        <v>73</v>
      </c>
      <c r="I11" s="67"/>
    </row>
    <row r="12" spans="1:9" ht="19.5" customHeight="1">
      <c r="A12" s="50" t="s">
        <v>63</v>
      </c>
      <c r="B12" s="51"/>
      <c r="C12" s="15">
        <f>SUM(C13:C15)</f>
        <v>113722055</v>
      </c>
      <c r="D12" s="15">
        <f>SUM(D13:D15)</f>
        <v>122239350.61999999</v>
      </c>
      <c r="E12" s="15">
        <f>SUM(E13:E15)</f>
        <v>110788495.80000001</v>
      </c>
      <c r="F12" s="15">
        <f>(E12/D12)*100</f>
        <v>90.63243156813165</v>
      </c>
      <c r="G12" s="15">
        <f>SUM(G13:G15)</f>
        <v>102909354.74000001</v>
      </c>
      <c r="H12" s="15">
        <f>(G12/D12)*100</f>
        <v>84.18676491493294</v>
      </c>
      <c r="I12" s="15"/>
    </row>
    <row r="13" spans="1:9" ht="19.5" customHeight="1">
      <c r="A13" s="54" t="s">
        <v>11</v>
      </c>
      <c r="B13" s="55"/>
      <c r="C13" s="9">
        <v>51653576</v>
      </c>
      <c r="D13" s="9">
        <v>52712753.05</v>
      </c>
      <c r="E13" s="9">
        <v>42306704.96</v>
      </c>
      <c r="F13" s="15">
        <f aca="true" t="shared" si="0" ref="F13:F20">(E13/D13)*100</f>
        <v>80.25895539902939</v>
      </c>
      <c r="G13" s="9">
        <v>42306704.96</v>
      </c>
      <c r="H13" s="15">
        <f>(G13/D13)*100</f>
        <v>80.25895539902939</v>
      </c>
      <c r="I13" s="9"/>
    </row>
    <row r="14" spans="1:9" ht="19.5" customHeight="1">
      <c r="A14" s="54" t="s">
        <v>64</v>
      </c>
      <c r="B14" s="55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54" t="s">
        <v>12</v>
      </c>
      <c r="B15" s="55"/>
      <c r="C15" s="9">
        <v>62068479</v>
      </c>
      <c r="D15" s="9">
        <v>69526597.57</v>
      </c>
      <c r="E15" s="9">
        <v>68481790.84</v>
      </c>
      <c r="F15" s="15">
        <f t="shared" si="0"/>
        <v>98.49725606240393</v>
      </c>
      <c r="G15" s="9">
        <v>60602649.78</v>
      </c>
      <c r="H15" s="15">
        <f>(G15/D15)*100</f>
        <v>87.1646994072804</v>
      </c>
      <c r="I15" s="9"/>
    </row>
    <row r="16" spans="1:9" ht="19.5" customHeight="1">
      <c r="A16" s="50" t="s">
        <v>65</v>
      </c>
      <c r="B16" s="51"/>
      <c r="C16" s="15">
        <f>SUM(C17:C19)</f>
        <v>2308800</v>
      </c>
      <c r="D16" s="15">
        <f>SUM(D17:D19)</f>
        <v>5158634.88</v>
      </c>
      <c r="E16" s="15">
        <f>SUM(E17:E19)</f>
        <v>3333781.17</v>
      </c>
      <c r="F16" s="15">
        <f t="shared" si="0"/>
        <v>64.6252593476823</v>
      </c>
      <c r="G16" s="15">
        <f>SUM(G17:G19)</f>
        <v>3168303.52</v>
      </c>
      <c r="H16" s="15">
        <f>(G16/D16)*100</f>
        <v>61.417479501863866</v>
      </c>
      <c r="I16" s="15"/>
    </row>
    <row r="17" spans="1:9" ht="19.5" customHeight="1">
      <c r="A17" s="54" t="s">
        <v>8</v>
      </c>
      <c r="B17" s="55"/>
      <c r="C17" s="9">
        <v>2308800</v>
      </c>
      <c r="D17" s="9">
        <v>5158634.88</v>
      </c>
      <c r="E17" s="9">
        <v>3333781.17</v>
      </c>
      <c r="F17" s="15">
        <f t="shared" si="0"/>
        <v>64.6252593476823</v>
      </c>
      <c r="G17" s="9">
        <v>3168303.52</v>
      </c>
      <c r="H17" s="15">
        <f>(G17/D17)*100</f>
        <v>61.417479501863866</v>
      </c>
      <c r="I17" s="9"/>
    </row>
    <row r="18" spans="1:9" ht="19.5" customHeight="1">
      <c r="A18" s="54" t="s">
        <v>13</v>
      </c>
      <c r="B18" s="55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54" t="s">
        <v>66</v>
      </c>
      <c r="B19" s="55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58" t="s">
        <v>67</v>
      </c>
      <c r="B20" s="59"/>
      <c r="C20" s="25">
        <f>SUM(C16,C12)</f>
        <v>116030855</v>
      </c>
      <c r="D20" s="25">
        <f>SUM(D12,D16)</f>
        <v>127397985.49999999</v>
      </c>
      <c r="E20" s="14">
        <f>SUM(E16,E12)</f>
        <v>114122276.97000001</v>
      </c>
      <c r="F20" s="15">
        <f t="shared" si="0"/>
        <v>89.57934187271746</v>
      </c>
      <c r="G20" s="14">
        <f>SUM(G16,G12)</f>
        <v>106077658.26</v>
      </c>
      <c r="H20" s="15">
        <f>(G20/D20)*100</f>
        <v>83.2647846382155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6" t="s">
        <v>75</v>
      </c>
      <c r="B22" s="63"/>
      <c r="C22" s="63" t="s">
        <v>68</v>
      </c>
      <c r="D22" s="66" t="s">
        <v>76</v>
      </c>
      <c r="E22" s="68" t="s">
        <v>10</v>
      </c>
      <c r="F22" s="69"/>
      <c r="G22" s="68" t="s">
        <v>1</v>
      </c>
      <c r="H22" s="69"/>
      <c r="I22" s="66" t="s">
        <v>74</v>
      </c>
    </row>
    <row r="23" spans="1:9" ht="19.5" customHeight="1">
      <c r="A23" s="64"/>
      <c r="B23" s="65"/>
      <c r="C23" s="65"/>
      <c r="D23" s="67"/>
      <c r="E23" s="19" t="s">
        <v>77</v>
      </c>
      <c r="F23" s="19" t="s">
        <v>78</v>
      </c>
      <c r="G23" s="19" t="s">
        <v>79</v>
      </c>
      <c r="H23" s="19" t="s">
        <v>80</v>
      </c>
      <c r="I23" s="67"/>
    </row>
    <row r="24" spans="1:9" ht="19.5" customHeight="1">
      <c r="A24" s="50" t="s">
        <v>81</v>
      </c>
      <c r="B24" s="51"/>
      <c r="C24" s="15"/>
      <c r="D24" s="15"/>
      <c r="E24" s="15"/>
      <c r="F24" s="15"/>
      <c r="G24" s="15"/>
      <c r="H24" s="15"/>
      <c r="I24" s="15"/>
    </row>
    <row r="25" spans="1:9" ht="27" customHeight="1">
      <c r="A25" s="58" t="s">
        <v>82</v>
      </c>
      <c r="B25" s="59"/>
      <c r="C25" s="9"/>
      <c r="D25" s="9"/>
      <c r="E25" s="9"/>
      <c r="F25" s="15"/>
      <c r="G25" s="9"/>
      <c r="H25" s="15"/>
      <c r="I25" s="9"/>
    </row>
    <row r="26" spans="1:9" ht="27" customHeight="1">
      <c r="A26" s="58" t="s">
        <v>83</v>
      </c>
      <c r="B26" s="59"/>
      <c r="C26" s="28">
        <f>SUM(C27)</f>
        <v>19308910</v>
      </c>
      <c r="D26" s="28">
        <f>SUM(D27)</f>
        <v>24190267.21</v>
      </c>
      <c r="E26" s="28">
        <f>SUM(E27:E29)</f>
        <v>20781390.38</v>
      </c>
      <c r="F26" s="15">
        <f>F27</f>
        <v>18.21</v>
      </c>
      <c r="G26" s="28">
        <f>SUM(G27:G29)</f>
        <v>18079665.27</v>
      </c>
      <c r="H26" s="15">
        <f>H27</f>
        <v>17.04</v>
      </c>
      <c r="I26" s="9"/>
    </row>
    <row r="27" spans="1:9" ht="19.5" customHeight="1">
      <c r="A27" s="54" t="s">
        <v>84</v>
      </c>
      <c r="B27" s="55"/>
      <c r="C27" s="9">
        <v>19308910</v>
      </c>
      <c r="D27" s="9">
        <v>24190267.21</v>
      </c>
      <c r="E27" s="9">
        <v>20781390.38</v>
      </c>
      <c r="F27" s="15">
        <v>18.21</v>
      </c>
      <c r="G27" s="9">
        <v>18079665.27</v>
      </c>
      <c r="H27" s="15">
        <v>17.04</v>
      </c>
      <c r="I27" s="9"/>
    </row>
    <row r="28" spans="1:9" ht="19.5" customHeight="1">
      <c r="A28" s="54" t="s">
        <v>85</v>
      </c>
      <c r="B28" s="55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86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50" t="s">
        <v>87</v>
      </c>
      <c r="B30" s="51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7" t="s">
        <v>88</v>
      </c>
      <c r="B31" s="78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7" t="s">
        <v>90</v>
      </c>
      <c r="B32" s="78"/>
      <c r="C32" s="9"/>
      <c r="D32" s="9"/>
      <c r="E32" s="9"/>
      <c r="F32" s="15"/>
      <c r="G32" s="9"/>
      <c r="H32" s="15"/>
      <c r="I32" s="9"/>
    </row>
    <row r="33" spans="1:9" ht="39" customHeight="1">
      <c r="A33" s="77" t="s">
        <v>89</v>
      </c>
      <c r="B33" s="78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58" t="s">
        <v>91</v>
      </c>
      <c r="B34" s="59"/>
      <c r="C34" s="14">
        <f>SUM(C30,C26)</f>
        <v>19308910</v>
      </c>
      <c r="D34" s="14">
        <f>SUM(D30,D26)</f>
        <v>24190267.21</v>
      </c>
      <c r="E34" s="14">
        <f>SUM(E30,E26)</f>
        <v>20781390.38</v>
      </c>
      <c r="F34" s="15">
        <v>18.21</v>
      </c>
      <c r="G34" s="14">
        <f>SUM(G26)</f>
        <v>18079665.27</v>
      </c>
      <c r="H34" s="15">
        <f>H26</f>
        <v>17.04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58" t="s">
        <v>92</v>
      </c>
      <c r="B36" s="59"/>
      <c r="C36" s="25">
        <f>C20-C34</f>
        <v>96721945</v>
      </c>
      <c r="D36" s="25">
        <f>D20-D34</f>
        <v>103207718.28999999</v>
      </c>
      <c r="E36" s="25">
        <f>E20-E34</f>
        <v>93340886.59000002</v>
      </c>
      <c r="F36" s="15"/>
      <c r="G36" s="25">
        <f>G20-G34</f>
        <v>87997992.99000001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3" t="s">
        <v>93</v>
      </c>
      <c r="B38" s="74"/>
      <c r="C38" s="74"/>
      <c r="D38" s="74"/>
      <c r="E38" s="74"/>
      <c r="F38" s="75"/>
      <c r="G38" s="70">
        <v>25.91</v>
      </c>
      <c r="H38" s="71"/>
      <c r="I38" s="72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3" t="s">
        <v>94</v>
      </c>
      <c r="B40" s="74"/>
      <c r="C40" s="74"/>
      <c r="D40" s="74"/>
      <c r="E40" s="74"/>
      <c r="F40" s="75"/>
      <c r="G40" s="70">
        <v>37051767.68</v>
      </c>
      <c r="H40" s="71"/>
      <c r="I40" s="72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42" t="s">
        <v>3</v>
      </c>
      <c r="C43" s="42"/>
      <c r="D43" s="42" t="s">
        <v>134</v>
      </c>
      <c r="E43" s="42"/>
      <c r="G43" s="34" t="s">
        <v>127</v>
      </c>
    </row>
    <row r="44" spans="1:7" s="33" customFormat="1" ht="12.75">
      <c r="A44" s="34" t="s">
        <v>4</v>
      </c>
      <c r="B44" s="42" t="s">
        <v>128</v>
      </c>
      <c r="C44" s="42"/>
      <c r="D44" s="42" t="s">
        <v>129</v>
      </c>
      <c r="E44" s="42"/>
      <c r="G44" s="34" t="s">
        <v>130</v>
      </c>
    </row>
    <row r="45" spans="1:3" s="33" customFormat="1" ht="12.75">
      <c r="A45" s="34" t="s">
        <v>6</v>
      </c>
      <c r="B45" s="42" t="s">
        <v>7</v>
      </c>
      <c r="C45" s="42"/>
    </row>
    <row r="46" ht="19.5" customHeight="1"/>
    <row r="47" ht="19.5" customHeight="1"/>
    <row r="48" ht="19.5" customHeight="1"/>
  </sheetData>
  <sheetProtection selectLockedCells="1"/>
  <mergeCells count="43"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  <mergeCell ref="A31:B31"/>
    <mergeCell ref="A33:B33"/>
    <mergeCell ref="A26:B26"/>
    <mergeCell ref="A32:B32"/>
    <mergeCell ref="D22:D23"/>
    <mergeCell ref="E22:F22"/>
    <mergeCell ref="A30:B30"/>
    <mergeCell ref="A27:B27"/>
    <mergeCell ref="A28:B28"/>
    <mergeCell ref="C22:C23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A2:F2"/>
    <mergeCell ref="A12:B12"/>
    <mergeCell ref="A10:B11"/>
    <mergeCell ref="A1:I1"/>
    <mergeCell ref="A20:B20"/>
    <mergeCell ref="A24:B24"/>
    <mergeCell ref="A25:B25"/>
    <mergeCell ref="A22:B23"/>
    <mergeCell ref="G38:I38"/>
    <mergeCell ref="A40:F40"/>
    <mergeCell ref="G40:I40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G38" sqref="G3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8.421875" style="1" customWidth="1"/>
    <col min="8" max="10" width="16.7109375" style="1" customWidth="1"/>
    <col min="11" max="16384" width="9.140625" style="1" customWidth="1"/>
  </cols>
  <sheetData>
    <row r="1" spans="1:9" ht="2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6" ht="18">
      <c r="A2" s="61"/>
      <c r="B2" s="61"/>
      <c r="C2" s="61"/>
      <c r="D2" s="61"/>
      <c r="E2" s="61"/>
      <c r="F2" s="6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6" t="s">
        <v>95</v>
      </c>
      <c r="B9" s="63"/>
      <c r="C9" s="63" t="s">
        <v>96</v>
      </c>
      <c r="D9" s="66" t="s">
        <v>97</v>
      </c>
      <c r="E9" s="85" t="s">
        <v>98</v>
      </c>
      <c r="F9" s="86" t="s">
        <v>99</v>
      </c>
      <c r="G9" s="85" t="s">
        <v>100</v>
      </c>
      <c r="H9" s="86"/>
    </row>
    <row r="10" spans="1:8" ht="19.5" customHeight="1">
      <c r="A10" s="64"/>
      <c r="B10" s="65"/>
      <c r="C10" s="65"/>
      <c r="D10" s="67"/>
      <c r="E10" s="79"/>
      <c r="F10" s="80"/>
      <c r="G10" s="79"/>
      <c r="H10" s="80"/>
    </row>
    <row r="11" spans="1:8" ht="19.5" customHeight="1">
      <c r="A11" s="54" t="s">
        <v>135</v>
      </c>
      <c r="B11" s="55"/>
      <c r="C11" s="9"/>
      <c r="D11" s="9"/>
      <c r="E11" s="9"/>
      <c r="F11" s="15"/>
      <c r="G11" s="9"/>
      <c r="H11" s="15"/>
    </row>
    <row r="12" spans="1:8" ht="19.5" customHeight="1">
      <c r="A12" s="54" t="s">
        <v>131</v>
      </c>
      <c r="B12" s="55"/>
      <c r="C12" s="9">
        <v>1783456.14</v>
      </c>
      <c r="D12" s="9">
        <v>591436.87</v>
      </c>
      <c r="E12" s="9">
        <v>1192019.27</v>
      </c>
      <c r="F12" s="9">
        <v>0</v>
      </c>
      <c r="G12" s="9"/>
      <c r="H12" s="15"/>
    </row>
    <row r="13" spans="1:8" ht="19.5" customHeight="1">
      <c r="A13" s="54" t="s">
        <v>101</v>
      </c>
      <c r="B13" s="55"/>
      <c r="G13" s="9"/>
      <c r="H13" s="15"/>
    </row>
    <row r="14" spans="1:8" ht="19.5" customHeight="1">
      <c r="A14" s="54" t="s">
        <v>136</v>
      </c>
      <c r="B14" s="55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58" t="s">
        <v>102</v>
      </c>
      <c r="B15" s="59"/>
      <c r="C15" s="25">
        <f>SUM(C11:C14)</f>
        <v>1783456.14</v>
      </c>
      <c r="D15" s="25">
        <f>SUM(D11:D14)</f>
        <v>591436.87</v>
      </c>
      <c r="E15" s="25">
        <f>SUM(E11:E14)</f>
        <v>1192019.27</v>
      </c>
      <c r="F15" s="25">
        <f>SUM(F11:F14)</f>
        <v>0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4" t="s">
        <v>111</v>
      </c>
      <c r="D17" s="84"/>
      <c r="E17" s="84"/>
      <c r="F17" s="84"/>
      <c r="G17" s="84"/>
      <c r="H17" s="80"/>
    </row>
    <row r="18" spans="1:8" ht="31.5" customHeight="1">
      <c r="A18" s="83" t="s">
        <v>103</v>
      </c>
      <c r="B18" s="82"/>
      <c r="C18" s="79" t="s">
        <v>104</v>
      </c>
      <c r="D18" s="80"/>
      <c r="E18" s="81" t="s">
        <v>108</v>
      </c>
      <c r="F18" s="82"/>
      <c r="G18" s="79" t="s">
        <v>105</v>
      </c>
      <c r="H18" s="80"/>
    </row>
    <row r="19" spans="1:8" ht="19.5" customHeight="1">
      <c r="A19" s="54" t="s">
        <v>137</v>
      </c>
      <c r="B19" s="55"/>
      <c r="C19" s="9"/>
      <c r="D19" s="9"/>
      <c r="E19" s="9"/>
      <c r="F19" s="15"/>
      <c r="G19" s="9"/>
      <c r="H19" s="15"/>
    </row>
    <row r="20" spans="1:8" ht="19.5" customHeight="1">
      <c r="A20" s="54" t="s">
        <v>132</v>
      </c>
      <c r="B20" s="55"/>
      <c r="C20" s="9"/>
      <c r="D20" s="9"/>
      <c r="E20" s="9"/>
      <c r="F20" s="15"/>
      <c r="G20" s="9"/>
      <c r="H20" s="15"/>
    </row>
    <row r="21" spans="1:8" ht="19.5" customHeight="1">
      <c r="A21" s="54" t="s">
        <v>106</v>
      </c>
      <c r="B21" s="55"/>
      <c r="C21" s="9"/>
      <c r="D21" s="9"/>
      <c r="E21" s="9"/>
      <c r="F21" s="9"/>
      <c r="G21" s="9"/>
      <c r="H21" s="15"/>
    </row>
    <row r="22" spans="1:8" ht="19.5" customHeight="1">
      <c r="A22" s="54" t="s">
        <v>138</v>
      </c>
      <c r="B22" s="55"/>
      <c r="C22" s="9"/>
      <c r="D22" s="9"/>
      <c r="E22" s="9"/>
      <c r="F22" s="15"/>
      <c r="G22" s="9"/>
      <c r="H22" s="15"/>
    </row>
    <row r="23" spans="1:8" ht="28.5" customHeight="1">
      <c r="A23" s="58" t="s">
        <v>107</v>
      </c>
      <c r="B23" s="59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4" t="s">
        <v>112</v>
      </c>
      <c r="D25" s="84"/>
      <c r="E25" s="84"/>
      <c r="F25" s="84"/>
      <c r="G25" s="84"/>
      <c r="H25" s="80"/>
    </row>
    <row r="26" spans="1:8" ht="38.25" customHeight="1">
      <c r="A26" s="83" t="s">
        <v>109</v>
      </c>
      <c r="B26" s="82"/>
      <c r="C26" s="79" t="s">
        <v>104</v>
      </c>
      <c r="D26" s="80"/>
      <c r="E26" s="81" t="s">
        <v>110</v>
      </c>
      <c r="F26" s="82"/>
      <c r="G26" s="79" t="s">
        <v>105</v>
      </c>
      <c r="H26" s="80"/>
    </row>
    <row r="27" spans="1:8" ht="19.5" customHeight="1">
      <c r="A27" s="54" t="s">
        <v>139</v>
      </c>
      <c r="B27" s="55"/>
      <c r="C27" s="9"/>
      <c r="D27" s="9"/>
      <c r="E27" s="9"/>
      <c r="F27" s="15"/>
      <c r="G27" s="9"/>
      <c r="H27" s="15"/>
    </row>
    <row r="28" spans="1:8" ht="19.5" customHeight="1">
      <c r="A28" s="54" t="s">
        <v>133</v>
      </c>
      <c r="B28" s="55"/>
      <c r="C28" s="9"/>
      <c r="D28" s="9"/>
      <c r="E28" s="9"/>
      <c r="F28" s="15"/>
      <c r="G28" s="9"/>
      <c r="H28" s="15"/>
    </row>
    <row r="29" spans="1:8" ht="19.5" customHeight="1">
      <c r="A29" s="54" t="s">
        <v>140</v>
      </c>
      <c r="B29" s="55"/>
      <c r="C29" s="9"/>
      <c r="D29" s="9"/>
      <c r="E29" s="9"/>
      <c r="F29" s="15"/>
      <c r="G29" s="9"/>
      <c r="H29" s="15"/>
    </row>
    <row r="30" spans="1:8" ht="28.5" customHeight="1">
      <c r="A30" s="58" t="s">
        <v>113</v>
      </c>
      <c r="B30" s="59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6" t="s">
        <v>114</v>
      </c>
      <c r="B32" s="63"/>
      <c r="C32" s="63" t="s">
        <v>68</v>
      </c>
      <c r="D32" s="66" t="s">
        <v>76</v>
      </c>
      <c r="E32" s="68" t="s">
        <v>10</v>
      </c>
      <c r="F32" s="69"/>
      <c r="G32" s="68" t="s">
        <v>1</v>
      </c>
      <c r="H32" s="69"/>
      <c r="I32" s="66" t="s">
        <v>74</v>
      </c>
    </row>
    <row r="33" spans="1:9" ht="19.5" customHeight="1">
      <c r="A33" s="64"/>
      <c r="B33" s="65"/>
      <c r="C33" s="65"/>
      <c r="D33" s="67"/>
      <c r="E33" s="19" t="s">
        <v>115</v>
      </c>
      <c r="F33" s="19" t="s">
        <v>116</v>
      </c>
      <c r="G33" s="19" t="s">
        <v>117</v>
      </c>
      <c r="H33" s="19" t="s">
        <v>118</v>
      </c>
      <c r="I33" s="67"/>
    </row>
    <row r="34" spans="1:9" ht="19.5" customHeight="1">
      <c r="A34" s="54" t="s">
        <v>119</v>
      </c>
      <c r="B34" s="55"/>
      <c r="C34" s="9">
        <v>64267090</v>
      </c>
      <c r="D34" s="9">
        <v>68670844.06</v>
      </c>
      <c r="E34" s="9">
        <v>56928501.92</v>
      </c>
      <c r="F34" s="15">
        <f>(E34/$E$41)*100</f>
        <v>49.883776797552976</v>
      </c>
      <c r="G34" s="9">
        <v>53914023.54</v>
      </c>
      <c r="H34" s="15">
        <f>(G34/$G$41)*100</f>
        <v>50.82505065096259</v>
      </c>
      <c r="I34" s="9"/>
    </row>
    <row r="35" spans="1:9" ht="19.5" customHeight="1">
      <c r="A35" s="54" t="s">
        <v>120</v>
      </c>
      <c r="B35" s="55"/>
      <c r="C35" s="9">
        <v>45085395</v>
      </c>
      <c r="D35" s="9">
        <v>52208266.74</v>
      </c>
      <c r="E35" s="9">
        <v>51450253.37</v>
      </c>
      <c r="F35" s="15">
        <f aca="true" t="shared" si="0" ref="F35:F41">(E35/$E$41)*100</f>
        <v>45.08344447379457</v>
      </c>
      <c r="G35" s="9">
        <v>46635516.41</v>
      </c>
      <c r="H35" s="15">
        <f aca="true" t="shared" si="1" ref="H35:H41">(G35/$G$41)*100</f>
        <v>43.9635613898025</v>
      </c>
      <c r="I35" s="9"/>
    </row>
    <row r="36" spans="1:9" ht="19.5" customHeight="1">
      <c r="A36" s="54" t="s">
        <v>121</v>
      </c>
      <c r="B36" s="55"/>
      <c r="C36" s="9">
        <v>2531700</v>
      </c>
      <c r="D36" s="9">
        <v>2070677.05</v>
      </c>
      <c r="E36" s="9">
        <v>2070103.3</v>
      </c>
      <c r="F36" s="15">
        <f t="shared" si="0"/>
        <v>1.8139344525558148</v>
      </c>
      <c r="G36" s="9">
        <v>2040589.85</v>
      </c>
      <c r="H36" s="15">
        <f t="shared" si="1"/>
        <v>1.9236754312566404</v>
      </c>
      <c r="I36" s="9"/>
    </row>
    <row r="37" spans="1:9" ht="19.5" customHeight="1">
      <c r="A37" s="54" t="s">
        <v>122</v>
      </c>
      <c r="B37" s="55"/>
      <c r="C37" s="9">
        <v>2185020</v>
      </c>
      <c r="D37" s="9">
        <v>2347630.19</v>
      </c>
      <c r="E37" s="9">
        <v>1830719.5</v>
      </c>
      <c r="F37" s="15">
        <f t="shared" si="0"/>
        <v>1.6041736535639333</v>
      </c>
      <c r="G37" s="9">
        <v>1790647.54</v>
      </c>
      <c r="H37" s="15">
        <f t="shared" si="1"/>
        <v>1.6880534217780914</v>
      </c>
      <c r="I37" s="9"/>
    </row>
    <row r="38" spans="1:9" ht="19.5" customHeight="1">
      <c r="A38" s="54" t="s">
        <v>123</v>
      </c>
      <c r="B38" s="55"/>
      <c r="C38" s="9">
        <v>1693650</v>
      </c>
      <c r="D38" s="9">
        <v>1813728.17</v>
      </c>
      <c r="E38" s="9">
        <v>1568461.84</v>
      </c>
      <c r="F38" s="15">
        <f t="shared" si="0"/>
        <v>1.3743695636324458</v>
      </c>
      <c r="G38" s="9">
        <v>1447625.48</v>
      </c>
      <c r="H38" s="15">
        <f t="shared" si="1"/>
        <v>1.3646846129010692</v>
      </c>
      <c r="I38" s="9"/>
    </row>
    <row r="39" spans="1:9" ht="19.5" customHeight="1">
      <c r="A39" s="54" t="s">
        <v>124</v>
      </c>
      <c r="B39" s="55"/>
      <c r="C39" s="9">
        <v>268000</v>
      </c>
      <c r="D39" s="9">
        <v>286839.29</v>
      </c>
      <c r="E39" s="9">
        <v>274237.04</v>
      </c>
      <c r="F39" s="15">
        <f t="shared" si="0"/>
        <v>0.2403010589002621</v>
      </c>
      <c r="G39" s="9">
        <v>249255.44</v>
      </c>
      <c r="H39" s="15">
        <f t="shared" si="1"/>
        <v>0.2349744932991133</v>
      </c>
      <c r="I39" s="9"/>
    </row>
    <row r="40" spans="1:9" ht="19.5" customHeight="1">
      <c r="A40" s="30" t="s">
        <v>125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58" t="s">
        <v>126</v>
      </c>
      <c r="B41" s="59"/>
      <c r="C41" s="25">
        <f>SUM(C34:C40)</f>
        <v>116030855</v>
      </c>
      <c r="D41" s="25">
        <f>SUM(D34:D40)</f>
        <v>127397985.50000001</v>
      </c>
      <c r="E41" s="25">
        <f>SUM(E34:E40)</f>
        <v>114122276.97</v>
      </c>
      <c r="F41" s="15">
        <f t="shared" si="0"/>
        <v>100</v>
      </c>
      <c r="G41" s="25">
        <f>SUM(G34:G40)</f>
        <v>106077658.25999999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42" t="s">
        <v>3</v>
      </c>
      <c r="C45" s="42"/>
      <c r="E45" s="42" t="s">
        <v>134</v>
      </c>
      <c r="F45" s="42"/>
      <c r="H45" s="34" t="s">
        <v>127</v>
      </c>
    </row>
    <row r="46" spans="1:8" s="33" customFormat="1" ht="12.75">
      <c r="A46" s="34" t="s">
        <v>4</v>
      </c>
      <c r="B46" s="42" t="s">
        <v>128</v>
      </c>
      <c r="C46" s="42"/>
      <c r="E46" s="42" t="s">
        <v>129</v>
      </c>
      <c r="F46" s="42"/>
      <c r="H46" s="34" t="s">
        <v>130</v>
      </c>
    </row>
    <row r="47" spans="1:3" s="33" customFormat="1" ht="12.75">
      <c r="A47" s="34" t="s">
        <v>6</v>
      </c>
      <c r="B47" s="42" t="s">
        <v>7</v>
      </c>
      <c r="C47" s="42"/>
    </row>
  </sheetData>
  <sheetProtection selectLockedCells="1"/>
  <mergeCells count="50"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  <mergeCell ref="A12:B12"/>
    <mergeCell ref="A13:B13"/>
    <mergeCell ref="A14:B14"/>
    <mergeCell ref="A2:F2"/>
    <mergeCell ref="A9:B10"/>
    <mergeCell ref="C9:C10"/>
    <mergeCell ref="D9:D10"/>
    <mergeCell ref="A11:B11"/>
    <mergeCell ref="G18:H18"/>
    <mergeCell ref="C32:C33"/>
    <mergeCell ref="D32:D33"/>
    <mergeCell ref="E32:F32"/>
    <mergeCell ref="E9:E10"/>
    <mergeCell ref="F9:F10"/>
    <mergeCell ref="G9:H10"/>
    <mergeCell ref="C17:H17"/>
    <mergeCell ref="C26:D26"/>
    <mergeCell ref="E26:F26"/>
    <mergeCell ref="G32:H32"/>
    <mergeCell ref="I32:I33"/>
    <mergeCell ref="B47:C47"/>
    <mergeCell ref="A1:I1"/>
    <mergeCell ref="B45:C45"/>
    <mergeCell ref="E45:F45"/>
    <mergeCell ref="B46:C46"/>
    <mergeCell ref="E46:F46"/>
    <mergeCell ref="A37:B37"/>
    <mergeCell ref="A38:B38"/>
    <mergeCell ref="A29:B29"/>
    <mergeCell ref="A30:B30"/>
    <mergeCell ref="A39:B39"/>
    <mergeCell ref="A41:B41"/>
    <mergeCell ref="G26:H26"/>
    <mergeCell ref="E18:F18"/>
    <mergeCell ref="A18:B18"/>
    <mergeCell ref="C18:D18"/>
    <mergeCell ref="A27:B27"/>
    <mergeCell ref="A28:B28"/>
    <mergeCell ref="A26:B26"/>
    <mergeCell ref="C25:H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2019-12-09T12:43:34Z</dcterms:modified>
  <cp:category/>
  <cp:version/>
  <cp:contentType/>
  <cp:contentStatus/>
</cp:coreProperties>
</file>