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5º Bim" sheetId="1" r:id="rId1"/>
    <sheet name="Dem. Ensino - Despesas- 5º Bim" sheetId="2" r:id="rId2"/>
    <sheet name="Dem. Manut e outras - 5º B" sheetId="3" r:id="rId3"/>
  </sheets>
  <definedNames>
    <definedName name="_xlfn.SUMIFS" hidden="1">#NAME?</definedName>
    <definedName name="_xlnm.Print_Area" localSheetId="1">'Dem. Ensino - Despesas- 5º Bim'!$A$1:$E$21</definedName>
    <definedName name="_xlnm.Print_Area" localSheetId="2">'Dem. Manut e outras - 5º B'!$A$1:$E$21</definedName>
    <definedName name="_xlnm.Print_Area" localSheetId="0">'Dem.Ensino - Receitas - 5º Bim'!$A$1:$F$111</definedName>
    <definedName name="Z_FED31D73_12BC_4C9A_9468_72952A34E245_.wvu.PrintArea" localSheetId="1" hidden="1">'Dem. Ensino - Despesas- 5º Bim'!$A$1:$E$21</definedName>
    <definedName name="Z_FED31D73_12BC_4C9A_9468_72952A34E245_.wvu.PrintArea" localSheetId="2" hidden="1">'Dem. Manut e outras - 5º B'!$A$1:$E$21</definedName>
    <definedName name="Z_FED31D73_12BC_4C9A_9468_72952A34E245_.wvu.PrintArea" localSheetId="0" hidden="1">'Dem.Ensino - Receitas - 5º Bim'!$A$1:$F$111</definedName>
  </definedNames>
  <calcPr fullCalcOnLoad="1"/>
</workbook>
</file>

<file path=xl/sharedStrings.xml><?xml version="1.0" encoding="utf-8"?>
<sst xmlns="http://schemas.openxmlformats.org/spreadsheetml/2006/main" count="245" uniqueCount="177">
  <si>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</si>
  <si>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</si>
  <si>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</si>
  <si>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</si>
  <si>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</si>
  <si>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</si>
  <si>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</si>
  <si>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</si>
  <si>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</si>
  <si>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</si>
  <si>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</si>
  <si>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</si>
  <si>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</si>
  <si>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</si>
  <si>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</si>
  <si>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</si>
  <si>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</si>
  <si>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</si>
  <si>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</si>
  <si>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</si>
  <si>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</si>
  <si>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</si>
  <si>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</si>
  <si>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</si>
  <si>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</si>
  <si>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</si>
  <si>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</si>
  <si>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</si>
  <si>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</si>
  <si>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</si>
  <si>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</si>
  <si>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</si>
  <si>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</si>
  <si>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</si>
  <si>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</si>
  <si>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</si>
  <si>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</si>
  <si>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</si>
  <si>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</si>
  <si>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</si>
  <si>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</si>
  <si>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</si>
  <si>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</si>
  <si>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</si>
  <si>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</si>
  <si>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</si>
  <si>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</si>
  <si>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</si>
  <si>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</si>
  <si>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</si>
  <si>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</si>
  <si>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</si>
  <si>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</si>
  <si>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</si>
  <si>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</si>
  <si>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</si>
  <si>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</si>
  <si>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</si>
  <si>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</si>
  <si>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</si>
  <si>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</si>
  <si>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</si>
  <si>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</si>
  <si>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</si>
  <si>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</si>
  <si>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</si>
  <si>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</si>
  <si>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</si>
  <si>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</si>
  <si>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</si>
  <si>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</si>
  <si>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</si>
  <si>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</si>
  <si>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</si>
  <si>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</si>
  <si>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</si>
  <si>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</si>
  <si>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</si>
  <si>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</si>
  <si>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</si>
  <si>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</si>
  <si>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</si>
  <si>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</si>
  <si>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</si>
  <si>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</si>
  <si>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</si>
  <si>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</si>
  <si>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</si>
  <si>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</si>
  <si>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</si>
  <si>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</si>
  <si>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</si>
  <si>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</si>
  <si>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</si>
  <si>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</si>
  <si>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</si>
  <si>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</si>
  <si>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</si>
  <si>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</si>
  <si>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</si>
  <si>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</si>
  <si>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</si>
  <si>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</si>
  <si>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</si>
  <si>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</si>
  <si>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</si>
  <si>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</si>
  <si>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</si>
  <si>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</si>
  <si>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</si>
  <si>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</si>
  <si>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</si>
  <si>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</si>
  <si>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</si>
  <si>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</si>
  <si>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</si>
  <si>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</si>
  <si>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</si>
  <si>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</si>
  <si>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</si>
  <si>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</si>
  <si>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</si>
  <si>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</si>
  <si>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</si>
  <si>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</si>
  <si>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</si>
  <si>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</si>
  <si>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</si>
  <si>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</si>
  <si>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</si>
  <si>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</si>
  <si>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</si>
  <si>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</si>
  <si>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</si>
  <si>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</si>
  <si>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</si>
  <si>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</si>
  <si>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OUTRAS INFORMAÇÕES PARA CONTROLE</t>
  </si>
  <si>
    <t>OUTRAS DESPESAS CUSTEADAS COM RECEITAS ADICIONAIS PARA FINANCIAMENTO DO ENSINO</t>
  </si>
  <si>
    <t xml:space="preserve"> RESTOS A PAGAR NÃO PROCESSADOS (i)</t>
  </si>
  <si>
    <t>RESTOS A PAGAR INSCRITOS COM DISPONBILIDADE FINANCEIRA DE RECURSOS DE IMPOSTOS VINCULADOS AO ENSINO</t>
  </si>
  <si>
    <t>SALDO ATÉ O BIMESTRE</t>
  </si>
  <si>
    <t>CANCELADO EM 2017 (j)</t>
  </si>
  <si>
    <t>CONTROLE DE DISPONIBILIDADE FINANCEIRA</t>
  </si>
  <si>
    <t>SALÁRIO EDUCAÇÃO</t>
  </si>
  <si>
    <t>48.1. - Orçamento do Exercício</t>
  </si>
  <si>
    <t>48.2. - Restos a Pagar</t>
  </si>
  <si>
    <t>Adauto Batista de Oliveira</t>
  </si>
  <si>
    <t xml:space="preserve">   21. DESPESAS CUSTEADAS COM O SALDO DO ITEM 20 ATÉ O 1º TRIMESTRE DE 2019</t>
  </si>
  <si>
    <t>5º BIMESTRE DE 2019</t>
  </si>
  <si>
    <t>31. DESPESAS CUSTEADAS COM O SUPERAVIT FINANCEIRO DO EXERCÍCIO ANTERIOR DO FUNDEB</t>
  </si>
  <si>
    <t xml:space="preserve">32. DESPESAS CUSTEADAS COM O SUPERAVIT FINANCEIRO DO EXERCÍCIO ANTERIOR DE OUTROS RECURSOS DE </t>
  </si>
  <si>
    <t xml:space="preserve">33.RESTOS A PAGAR INSCRITOS NO EXERCÍCIO SEM DISPONIBILIDADE FINANCEIRA DE RECURSOS DE IMPOSTOS VINCULADOS AO </t>
  </si>
  <si>
    <t>38.DESPESAS CUSTEADAS COM A APLICAÇÃO FINANCEIRA DE OUTROS RECURSOS DE IMPOSTOS VINCULADOS AO ENSINO</t>
  </si>
  <si>
    <t>39. DESPESAS CUSTEADAS COM A CONTRIBUIÇÃO SOCIAL DO SALÁRIO-EDUCAÇÃO</t>
  </si>
  <si>
    <t>40. DESPESAS CUSTEADAS COM OPERAÇÕES DE CRÉDITO</t>
  </si>
  <si>
    <t>41. DESPESAS CUSTEADAS COM OUTRAS RECEITAS PARA FINANCIAMENTO DO ENSINO</t>
  </si>
  <si>
    <t>44. RESTOS A PAGAR DE DESPESA COM MDE</t>
  </si>
  <si>
    <t>44.1. - Executados com Recursos de Impostos Vinculados ao Ensino</t>
  </si>
  <si>
    <t>44.2. - Executados com Recursos do FUNDEB</t>
  </si>
  <si>
    <t>45. DISPONIBILIDADE FINANCEIRA EM 31 DE DEZEMBRO DE 2018</t>
  </si>
  <si>
    <t>46. (+) INGRESSO DE RECURSOS ATÉ O BIMESTRE (Orçamentário)</t>
  </si>
  <si>
    <t>47. (-) PAGAMENTOS EFETUADOS ATÉ O BIMESTRE</t>
  </si>
  <si>
    <t>48.  (+) RECEITA DE APLICAÇÃO FINANCEIRA DOS RECURSOS ATÉ O BIMESTRE</t>
  </si>
  <si>
    <t>49.  (=) DISPONIBILIDADE FINANCEIRA ATÉ O BIMESTRE</t>
  </si>
  <si>
    <t>50. (+ ) AJUSTES</t>
  </si>
  <si>
    <t>50.1. - Retenções</t>
  </si>
  <si>
    <t>51. (-) SALDO FINANCEIRO CONCILIADO</t>
  </si>
  <si>
    <t xml:space="preserve">34. CANCELAMENTO, NO EXERCÍCIO, DE RESTOS A PAGAR INSCRITOS COM DISPONIBILIDADE FINANCEIRA DE RECURSOS DE IMPOSTOS VINCULADOS AO ENSINO = (44 </t>
  </si>
  <si>
    <t xml:space="preserve">36.  TOTAL DAS DESPESAS PARA FINS DE LIMITE ((22 + 23) – (35))6 </t>
  </si>
  <si>
    <t>35. TOTAL DAS DEDUÇÕES CONSIDERADAS PARA FINS DE LIMITE CONSTITUCIONAL   (29+30 + 31 + 32 + 33 + 34)6</t>
  </si>
  <si>
    <t xml:space="preserve">37.  PERCENTUAL DE APLICAÇÃO EM MDE SOBRE A RECEITA LÍQUIDA DE IMPOSTOS   ((36) / (3) x 100) %6  - LIMITE CONSTITUCIONAL 25%5 </t>
  </si>
  <si>
    <t>42. TOTAL DAS OUTRAS DESPESAS CUSTEADAS COM RECEITAS ADICIONAIS PARA FINANCIAMENTO DO ENSINO ( 38 + 39 + 40 + 41)</t>
  </si>
  <si>
    <t>43. TOTAL GERAL DAS DESPESAS COM EDUCAÇÃO (28 + 42)</t>
  </si>
  <si>
    <t>50.2. - Valores a recuperar</t>
  </si>
  <si>
    <t>50.3. - Outros valores extraorçamentários</t>
  </si>
  <si>
    <t>50.4. - Conciliação Bancária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</si>
</sst>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23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24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33" xfId="53" applyFont="1" applyFill="1" applyBorder="1" applyAlignment="1" applyProtection="1">
      <alignment horizontal="left" vertical="center" indent="1"/>
      <protection hidden="1"/>
    </xf>
    <xf numFmtId="0" fontId="28" fillId="14" borderId="34" xfId="53" applyFont="1" applyFill="1" applyBorder="1" applyAlignment="1" applyProtection="1">
      <alignment horizontal="left" vertical="center" indent="1"/>
      <protection hidden="1"/>
    </xf>
    <xf numFmtId="0" fontId="28" fillId="14" borderId="35" xfId="53" applyFont="1" applyFill="1" applyBorder="1" applyAlignment="1" applyProtection="1">
      <alignment horizontal="left" vertical="center" indent="1"/>
      <protection hidden="1"/>
    </xf>
    <xf numFmtId="0" fontId="28" fillId="14" borderId="36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171" fontId="5" fillId="0" borderId="21" xfId="53" applyNumberFormat="1" applyFont="1" applyFill="1" applyBorder="1" applyAlignment="1" applyProtection="1">
      <alignment horizontal="center" vertical="center"/>
      <protection hidden="1"/>
    </xf>
    <xf numFmtId="171" fontId="5" fillId="0" borderId="22" xfId="53" applyNumberFormat="1" applyFont="1" applyFill="1" applyBorder="1" applyAlignment="1" applyProtection="1">
      <alignment horizontal="center" vertical="center"/>
      <protection hidden="1"/>
    </xf>
    <xf numFmtId="171" fontId="5" fillId="0" borderId="37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23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5" fillId="0" borderId="38" xfId="53" applyFont="1" applyFill="1" applyBorder="1" applyAlignment="1" applyProtection="1">
      <alignment horizontal="left" vertical="center"/>
      <protection hidden="1"/>
    </xf>
    <xf numFmtId="0" fontId="5" fillId="0" borderId="22" xfId="53" applyFont="1" applyFill="1" applyBorder="1" applyAlignment="1" applyProtection="1">
      <alignment horizontal="left" vertical="center"/>
      <protection hidden="1"/>
    </xf>
    <xf numFmtId="0" fontId="5" fillId="0" borderId="37" xfId="53" applyFont="1" applyFill="1" applyBorder="1" applyAlignment="1" applyProtection="1">
      <alignment horizontal="left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center" vertical="center" wrapTex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23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23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  <xf numFmtId="171" fontId="5" fillId="0" borderId="42" xfId="53" applyNumberFormat="1" applyFont="1" applyFill="1" applyBorder="1" applyAlignment="1" applyProtection="1">
      <alignment horizontal="center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0" fontId="6" fillId="0" borderId="29" xfId="53" applyFont="1" applyBorder="1" applyAlignment="1" applyProtection="1">
      <alignment horizontal="left" vertical="center"/>
      <protection hidden="1"/>
    </xf>
    <xf numFmtId="0" fontId="6" fillId="0" borderId="30" xfId="53" applyFont="1" applyBorder="1" applyAlignment="1" applyProtection="1">
      <alignment horizontal="left" vertical="center"/>
      <protection hidden="1"/>
    </xf>
    <xf numFmtId="0" fontId="6" fillId="0" borderId="31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28" fillId="14" borderId="38" xfId="53" applyFont="1" applyFill="1" applyBorder="1" applyAlignment="1" applyProtection="1">
      <alignment horizontal="center" vertical="center" wrapText="1"/>
      <protection hidden="1"/>
    </xf>
    <xf numFmtId="0" fontId="28" fillId="14" borderId="22" xfId="53" applyFont="1" applyFill="1" applyBorder="1" applyAlignment="1" applyProtection="1">
      <alignment horizontal="center" vertical="center" wrapText="1"/>
      <protection hidden="1"/>
    </xf>
    <xf numFmtId="0" fontId="28" fillId="14" borderId="45" xfId="53" applyFont="1" applyFill="1" applyBorder="1" applyAlignment="1" applyProtection="1">
      <alignment horizontal="center" vertical="center" wrapText="1"/>
      <protection hidden="1"/>
    </xf>
    <xf numFmtId="0" fontId="28" fillId="14" borderId="37" xfId="53" applyFont="1" applyFill="1" applyBorder="1" applyAlignment="1" applyProtection="1">
      <alignment horizontal="center" vertical="center" wrapTex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zoomScalePageLayoutView="0" workbookViewId="0" topLeftCell="A49">
      <selection activeCell="A80" sqref="A80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62" t="s">
        <v>28</v>
      </c>
      <c r="B1" s="62"/>
      <c r="C1" s="62"/>
      <c r="D1" s="62"/>
      <c r="E1" s="62"/>
      <c r="F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149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29</v>
      </c>
      <c r="B9" s="3"/>
      <c r="C9" s="3"/>
      <c r="D9" s="3"/>
      <c r="E9" s="3"/>
      <c r="F9" s="24">
        <v>1</v>
      </c>
    </row>
    <row r="10" spans="1:6" ht="15.75" customHeight="1" thickBot="1">
      <c r="A10" s="52" t="s">
        <v>31</v>
      </c>
      <c r="B10" s="53"/>
      <c r="C10" s="53"/>
      <c r="D10" s="53"/>
      <c r="E10" s="53"/>
      <c r="F10" s="53"/>
    </row>
    <row r="11" spans="1:6" ht="19.5" customHeight="1" thickTop="1">
      <c r="A11" s="56" t="s">
        <v>30</v>
      </c>
      <c r="B11" s="57"/>
      <c r="C11" s="57" t="s">
        <v>19</v>
      </c>
      <c r="D11" s="38" t="s">
        <v>20</v>
      </c>
      <c r="E11" s="42" t="s">
        <v>8</v>
      </c>
      <c r="F11" s="43"/>
    </row>
    <row r="12" spans="1:6" ht="19.5" customHeight="1">
      <c r="A12" s="58"/>
      <c r="B12" s="59"/>
      <c r="C12" s="59"/>
      <c r="D12" s="39"/>
      <c r="E12" s="19" t="s">
        <v>21</v>
      </c>
      <c r="F12" s="19" t="s">
        <v>32</v>
      </c>
    </row>
    <row r="13" spans="1:6" ht="19.5" customHeight="1">
      <c r="A13" s="54" t="s">
        <v>33</v>
      </c>
      <c r="B13" s="55"/>
      <c r="C13" s="15">
        <f>SUM(C14,C17,C20,C23)</f>
        <v>206940640</v>
      </c>
      <c r="D13" s="15">
        <f>SUM(D14,D17,D20,D23)</f>
        <v>206940640</v>
      </c>
      <c r="E13" s="15">
        <f>SUM(E14,E17,E20,E23)</f>
        <v>175887031.39000002</v>
      </c>
      <c r="F13" s="15">
        <f>(E13/D13)*100</f>
        <v>84.99395352696311</v>
      </c>
    </row>
    <row r="14" spans="1:6" ht="19.5" customHeight="1">
      <c r="A14" s="40" t="s">
        <v>34</v>
      </c>
      <c r="B14" s="41"/>
      <c r="C14" s="26">
        <f>SUM(C15:C16)</f>
        <v>109215800</v>
      </c>
      <c r="D14" s="26">
        <f>SUM(D15:D16)</f>
        <v>109215800</v>
      </c>
      <c r="E14" s="26">
        <f>SUM(E15:E16)</f>
        <v>93772189.08000001</v>
      </c>
      <c r="F14" s="15">
        <f aca="true" t="shared" si="0" ref="F14:F26">(E14/D14)*100</f>
        <v>85.85954512076093</v>
      </c>
    </row>
    <row r="15" spans="1:6" ht="19.5" customHeight="1">
      <c r="A15" s="50" t="s">
        <v>35</v>
      </c>
      <c r="B15" s="51"/>
      <c r="C15" s="9">
        <v>102908600</v>
      </c>
      <c r="D15" s="9">
        <v>102908600</v>
      </c>
      <c r="E15" s="9">
        <v>91956968.93</v>
      </c>
      <c r="F15" s="25">
        <f t="shared" si="0"/>
        <v>89.35790490785027</v>
      </c>
    </row>
    <row r="16" spans="1:6" ht="19.5" customHeight="1">
      <c r="A16" s="50" t="s">
        <v>36</v>
      </c>
      <c r="B16" s="51"/>
      <c r="C16" s="9">
        <v>6307200</v>
      </c>
      <c r="D16" s="9">
        <v>6307200</v>
      </c>
      <c r="E16" s="9">
        <v>1815220.15</v>
      </c>
      <c r="F16" s="25">
        <f t="shared" si="0"/>
        <v>28.780126680618974</v>
      </c>
    </row>
    <row r="17" spans="1:6" ht="19.5" customHeight="1">
      <c r="A17" s="40" t="s">
        <v>37</v>
      </c>
      <c r="B17" s="41"/>
      <c r="C17" s="26">
        <f>SUM(C18:C19)</f>
        <v>16275300</v>
      </c>
      <c r="D17" s="26">
        <f>SUM(D18:D19)</f>
        <v>16275300</v>
      </c>
      <c r="E17" s="26">
        <f>SUM(E18:E19)</f>
        <v>13146613.700000001</v>
      </c>
      <c r="F17" s="15">
        <f t="shared" si="0"/>
        <v>80.77647539523082</v>
      </c>
    </row>
    <row r="18" spans="1:6" ht="19.5" customHeight="1">
      <c r="A18" s="50" t="s">
        <v>38</v>
      </c>
      <c r="B18" s="51"/>
      <c r="C18" s="9">
        <v>16270600</v>
      </c>
      <c r="D18" s="9">
        <v>16270600</v>
      </c>
      <c r="E18" s="9">
        <v>13146416.48</v>
      </c>
      <c r="F18" s="25">
        <f t="shared" si="0"/>
        <v>80.79859673275725</v>
      </c>
    </row>
    <row r="19" spans="1:6" ht="19.5" customHeight="1">
      <c r="A19" s="50" t="s">
        <v>39</v>
      </c>
      <c r="B19" s="51"/>
      <c r="C19" s="9">
        <v>4700</v>
      </c>
      <c r="D19" s="9">
        <v>4700</v>
      </c>
      <c r="E19" s="9">
        <v>197.22</v>
      </c>
      <c r="F19" s="15">
        <f t="shared" si="0"/>
        <v>4.196170212765957</v>
      </c>
    </row>
    <row r="20" spans="1:6" ht="19.5" customHeight="1">
      <c r="A20" s="40" t="s">
        <v>40</v>
      </c>
      <c r="B20" s="41"/>
      <c r="C20" s="26">
        <f>SUM(C21:C22)</f>
        <v>64202000</v>
      </c>
      <c r="D20" s="26">
        <f>SUM(D21:D22)</f>
        <v>64202000</v>
      </c>
      <c r="E20" s="26">
        <f>SUM(E21:E22)</f>
        <v>55539034.58</v>
      </c>
      <c r="F20" s="15">
        <f t="shared" si="0"/>
        <v>86.50670474440048</v>
      </c>
    </row>
    <row r="21" spans="1:6" ht="19.5" customHeight="1">
      <c r="A21" s="50" t="s">
        <v>41</v>
      </c>
      <c r="B21" s="51"/>
      <c r="C21" s="9">
        <v>60193700</v>
      </c>
      <c r="D21" s="9">
        <v>60193700</v>
      </c>
      <c r="E21" s="9">
        <v>53804277.91</v>
      </c>
      <c r="F21" s="25">
        <f t="shared" si="0"/>
        <v>89.3852311952912</v>
      </c>
    </row>
    <row r="22" spans="1:6" ht="19.5" customHeight="1">
      <c r="A22" s="50" t="s">
        <v>42</v>
      </c>
      <c r="B22" s="51"/>
      <c r="C22" s="9">
        <v>4008300</v>
      </c>
      <c r="D22" s="9">
        <v>4008300</v>
      </c>
      <c r="E22" s="9">
        <v>1734756.67</v>
      </c>
      <c r="F22" s="25">
        <f t="shared" si="0"/>
        <v>43.2791125913729</v>
      </c>
    </row>
    <row r="23" spans="1:6" ht="19.5" customHeight="1">
      <c r="A23" s="40" t="s">
        <v>43</v>
      </c>
      <c r="B23" s="41"/>
      <c r="C23" s="15">
        <v>17247540</v>
      </c>
      <c r="D23" s="15">
        <v>17247540</v>
      </c>
      <c r="E23" s="15">
        <v>13429194.03</v>
      </c>
      <c r="F23" s="15">
        <f t="shared" si="0"/>
        <v>77.86150390142595</v>
      </c>
    </row>
    <row r="24" spans="1:6" ht="19.5" customHeight="1">
      <c r="A24" s="54" t="s">
        <v>44</v>
      </c>
      <c r="B24" s="55"/>
      <c r="C24" s="26">
        <f>SUM(C25,C29,C30,C31,C32,C33)</f>
        <v>201253300</v>
      </c>
      <c r="D24" s="26">
        <f>SUM(D25,D29,D30,D31,D32,D33)</f>
        <v>201253300</v>
      </c>
      <c r="E24" s="26">
        <f>SUM(E25,E29,E30,E31,E32,E33)</f>
        <v>165880676.16</v>
      </c>
      <c r="F24" s="15">
        <f t="shared" si="0"/>
        <v>82.42382915460269</v>
      </c>
    </row>
    <row r="25" spans="1:6" ht="19.5" customHeight="1">
      <c r="A25" s="40" t="s">
        <v>45</v>
      </c>
      <c r="B25" s="41"/>
      <c r="C25" s="26">
        <f>SUM(C26:C28)</f>
        <v>55385400</v>
      </c>
      <c r="D25" s="26">
        <f>SUM(D26:D28)</f>
        <v>55385400</v>
      </c>
      <c r="E25" s="26">
        <f>SUM(E26:E28)</f>
        <v>42646705.19</v>
      </c>
      <c r="F25" s="15">
        <f t="shared" si="0"/>
        <v>76.9999046499619</v>
      </c>
    </row>
    <row r="26" spans="1:6" ht="19.5" customHeight="1">
      <c r="A26" s="50" t="s">
        <v>46</v>
      </c>
      <c r="B26" s="51"/>
      <c r="C26" s="9">
        <v>51215400</v>
      </c>
      <c r="D26" s="9">
        <v>51215400</v>
      </c>
      <c r="E26" s="9">
        <v>40520499.68</v>
      </c>
      <c r="F26" s="25">
        <f t="shared" si="0"/>
        <v>79.11780378558012</v>
      </c>
    </row>
    <row r="27" spans="1:6" ht="25.5" customHeight="1">
      <c r="A27" s="50" t="s">
        <v>47</v>
      </c>
      <c r="B27" s="51"/>
      <c r="C27" s="15">
        <v>2085000</v>
      </c>
      <c r="D27" s="15">
        <v>2085000</v>
      </c>
      <c r="E27" s="15">
        <v>0</v>
      </c>
      <c r="F27" s="15">
        <v>0</v>
      </c>
    </row>
    <row r="28" spans="1:6" ht="19.5" customHeight="1">
      <c r="A28" s="50" t="s">
        <v>48</v>
      </c>
      <c r="B28" s="51"/>
      <c r="C28" s="9">
        <v>2085000</v>
      </c>
      <c r="D28" s="9">
        <v>2085000</v>
      </c>
      <c r="E28" s="9">
        <v>2126205.51</v>
      </c>
      <c r="F28" s="25">
        <v>0</v>
      </c>
    </row>
    <row r="29" spans="1:6" ht="19.5" customHeight="1">
      <c r="A29" s="40" t="s">
        <v>49</v>
      </c>
      <c r="B29" s="41"/>
      <c r="C29" s="26">
        <v>111300000</v>
      </c>
      <c r="D29" s="26">
        <v>111300000</v>
      </c>
      <c r="E29" s="26">
        <v>91392879.74</v>
      </c>
      <c r="F29" s="9">
        <f>(E29/D29)*100</f>
        <v>82.11399796945193</v>
      </c>
    </row>
    <row r="30" spans="1:6" ht="19.5" customHeight="1">
      <c r="A30" s="40" t="s">
        <v>50</v>
      </c>
      <c r="B30" s="41"/>
      <c r="C30" s="26">
        <v>476800</v>
      </c>
      <c r="D30" s="26">
        <v>476800</v>
      </c>
      <c r="E30" s="26">
        <v>0</v>
      </c>
      <c r="F30" s="9">
        <f>(E30/D30)*100</f>
        <v>0</v>
      </c>
    </row>
    <row r="31" spans="1:6" ht="19.5" customHeight="1">
      <c r="A31" s="40" t="s">
        <v>51</v>
      </c>
      <c r="B31" s="41"/>
      <c r="C31" s="26">
        <v>807300</v>
      </c>
      <c r="D31" s="26">
        <v>807300</v>
      </c>
      <c r="E31" s="26">
        <v>674513.38</v>
      </c>
      <c r="F31" s="9">
        <f>(E31/D31)*100</f>
        <v>83.55176266567571</v>
      </c>
    </row>
    <row r="32" spans="1:6" ht="19.5" customHeight="1">
      <c r="A32" s="40" t="s">
        <v>52</v>
      </c>
      <c r="B32" s="41"/>
      <c r="C32" s="26">
        <v>105800</v>
      </c>
      <c r="D32" s="26">
        <v>105800</v>
      </c>
      <c r="E32" s="26">
        <v>117273.03</v>
      </c>
      <c r="F32" s="9">
        <f>(E32/D32)*100</f>
        <v>110.84407372400756</v>
      </c>
    </row>
    <row r="33" spans="1:6" ht="19.5" customHeight="1">
      <c r="A33" s="40" t="s">
        <v>53</v>
      </c>
      <c r="B33" s="41"/>
      <c r="C33" s="26">
        <v>33178000</v>
      </c>
      <c r="D33" s="26">
        <v>33178000</v>
      </c>
      <c r="E33" s="26">
        <v>31049304.82</v>
      </c>
      <c r="F33" s="9">
        <f>(E33/D33)*100</f>
        <v>93.58401597444089</v>
      </c>
    </row>
    <row r="34" spans="1:6" ht="19.5" customHeight="1">
      <c r="A34" s="40" t="s">
        <v>54</v>
      </c>
      <c r="B34" s="41"/>
      <c r="C34" s="9">
        <v>0</v>
      </c>
      <c r="D34" s="9">
        <v>0</v>
      </c>
      <c r="E34" s="9"/>
      <c r="F34" s="9"/>
    </row>
    <row r="35" spans="1:6" ht="28.5" customHeight="1">
      <c r="A35" s="60" t="s">
        <v>55</v>
      </c>
      <c r="B35" s="61"/>
      <c r="C35" s="23">
        <f>SUM(C24,C13)</f>
        <v>408193940</v>
      </c>
      <c r="D35" s="23">
        <f>SUM(D24,D13)</f>
        <v>408193940</v>
      </c>
      <c r="E35" s="23">
        <f>SUM(E24,E13)</f>
        <v>341767707.55</v>
      </c>
      <c r="F35" s="15">
        <f>(E35/D35)*100</f>
        <v>83.72679602984797</v>
      </c>
    </row>
    <row r="36" spans="1:6" ht="12.75" customHeight="1" thickBot="1">
      <c r="A36" s="21"/>
      <c r="B36" s="22"/>
      <c r="C36" s="23"/>
      <c r="D36" s="23"/>
      <c r="E36" s="14"/>
      <c r="F36" s="15"/>
    </row>
    <row r="37" spans="1:6" ht="19.5" customHeight="1" thickTop="1">
      <c r="A37" s="56" t="s">
        <v>56</v>
      </c>
      <c r="B37" s="57"/>
      <c r="C37" s="57" t="s">
        <v>19</v>
      </c>
      <c r="D37" s="38" t="s">
        <v>20</v>
      </c>
      <c r="E37" s="42" t="s">
        <v>8</v>
      </c>
      <c r="F37" s="43"/>
    </row>
    <row r="38" spans="1:6" ht="19.5" customHeight="1">
      <c r="A38" s="58"/>
      <c r="B38" s="59"/>
      <c r="C38" s="59"/>
      <c r="D38" s="39"/>
      <c r="E38" s="19" t="s">
        <v>21</v>
      </c>
      <c r="F38" s="19" t="s">
        <v>57</v>
      </c>
    </row>
    <row r="39" spans="1:6" ht="23.25" customHeight="1">
      <c r="A39" s="60" t="s">
        <v>58</v>
      </c>
      <c r="B39" s="61"/>
      <c r="C39" s="15">
        <v>125600</v>
      </c>
      <c r="D39" s="15">
        <v>125600</v>
      </c>
      <c r="E39" s="15">
        <v>26794.25</v>
      </c>
      <c r="F39" s="15">
        <f>(E39/D39)*100</f>
        <v>21.333001592356688</v>
      </c>
    </row>
    <row r="40" spans="1:6" ht="19.5" customHeight="1">
      <c r="A40" s="54" t="s">
        <v>59</v>
      </c>
      <c r="B40" s="55"/>
      <c r="C40" s="26">
        <f>SUM(C41:C46)</f>
        <v>12265560</v>
      </c>
      <c r="D40" s="26">
        <f>SUM(D41:D46)</f>
        <v>12270890</v>
      </c>
      <c r="E40" s="26">
        <f>SUM(E41:E46)</f>
        <v>9783010.5</v>
      </c>
      <c r="F40" s="15">
        <f aca="true" t="shared" si="1" ref="F40:F52">(E40/D40)*100</f>
        <v>79.7253540696722</v>
      </c>
    </row>
    <row r="41" spans="1:6" ht="19.5" customHeight="1">
      <c r="A41" s="50" t="s">
        <v>60</v>
      </c>
      <c r="B41" s="51"/>
      <c r="C41" s="9">
        <v>8770000</v>
      </c>
      <c r="D41" s="9">
        <v>8770000</v>
      </c>
      <c r="E41" s="9">
        <v>6738295.68</v>
      </c>
      <c r="F41" s="15">
        <f t="shared" si="1"/>
        <v>76.8334741163056</v>
      </c>
    </row>
    <row r="42" spans="1:6" ht="19.5" customHeight="1">
      <c r="A42" s="50" t="s">
        <v>61</v>
      </c>
      <c r="B42" s="51"/>
      <c r="C42" s="9">
        <v>3440</v>
      </c>
      <c r="D42" s="9">
        <v>3440</v>
      </c>
      <c r="E42" s="9">
        <v>1520</v>
      </c>
      <c r="F42" s="15">
        <f t="shared" si="1"/>
        <v>44.18604651162791</v>
      </c>
    </row>
    <row r="43" spans="1:6" ht="19.5" customHeight="1">
      <c r="A43" s="50" t="s">
        <v>62</v>
      </c>
      <c r="B43" s="51"/>
      <c r="C43" s="9">
        <v>2971170</v>
      </c>
      <c r="D43" s="9">
        <v>2971170</v>
      </c>
      <c r="E43" s="9">
        <v>2665548</v>
      </c>
      <c r="F43" s="15">
        <f t="shared" si="1"/>
        <v>89.71374912913095</v>
      </c>
    </row>
    <row r="44" spans="1:6" ht="19.5" customHeight="1">
      <c r="A44" s="50" t="s">
        <v>63</v>
      </c>
      <c r="B44" s="51"/>
      <c r="C44" s="9">
        <v>467950</v>
      </c>
      <c r="D44" s="9">
        <v>467950</v>
      </c>
      <c r="E44" s="9">
        <v>334694.88</v>
      </c>
      <c r="F44" s="15">
        <f t="shared" si="1"/>
        <v>71.52364141468107</v>
      </c>
    </row>
    <row r="45" spans="1:6" ht="19.5" customHeight="1">
      <c r="A45" s="50" t="s">
        <v>64</v>
      </c>
      <c r="B45" s="51"/>
      <c r="C45" s="9">
        <v>52000</v>
      </c>
      <c r="D45" s="9">
        <v>52000</v>
      </c>
      <c r="E45" s="9">
        <v>0</v>
      </c>
      <c r="F45" s="15">
        <f t="shared" si="1"/>
        <v>0</v>
      </c>
    </row>
    <row r="46" spans="1:6" ht="19.5" customHeight="1">
      <c r="A46" s="50" t="s">
        <v>65</v>
      </c>
      <c r="B46" s="51"/>
      <c r="C46" s="9">
        <v>1000</v>
      </c>
      <c r="D46" s="9">
        <v>6330</v>
      </c>
      <c r="E46" s="9">
        <v>42951.94</v>
      </c>
      <c r="F46" s="15">
        <v>0</v>
      </c>
    </row>
    <row r="47" spans="1:6" ht="19.5" customHeight="1">
      <c r="A47" s="54" t="s">
        <v>66</v>
      </c>
      <c r="B47" s="55"/>
      <c r="C47" s="26">
        <f>SUM(C48:C49)</f>
        <v>7297100</v>
      </c>
      <c r="D47" s="26">
        <f>SUM(D48:D49)</f>
        <v>7829160</v>
      </c>
      <c r="E47" s="26">
        <f>SUM(E48:E49)</f>
        <v>5876832.5200000005</v>
      </c>
      <c r="F47" s="15">
        <f t="shared" si="1"/>
        <v>75.06338508856633</v>
      </c>
    </row>
    <row r="48" spans="1:6" ht="19.5" customHeight="1">
      <c r="A48" s="50" t="s">
        <v>67</v>
      </c>
      <c r="B48" s="51"/>
      <c r="C48" s="9">
        <v>7296100</v>
      </c>
      <c r="D48" s="9">
        <v>7828160</v>
      </c>
      <c r="E48" s="9">
        <v>5869213.45</v>
      </c>
      <c r="F48" s="15">
        <f t="shared" si="1"/>
        <v>74.9756449791522</v>
      </c>
    </row>
    <row r="49" spans="1:6" ht="19.5" customHeight="1">
      <c r="A49" s="50" t="s">
        <v>68</v>
      </c>
      <c r="B49" s="51"/>
      <c r="C49" s="9">
        <v>1000</v>
      </c>
      <c r="D49" s="9">
        <v>1000</v>
      </c>
      <c r="E49" s="9">
        <v>7619.07</v>
      </c>
      <c r="F49" s="15">
        <v>0</v>
      </c>
    </row>
    <row r="50" spans="1:6" ht="21.75" customHeight="1">
      <c r="A50" s="60" t="s">
        <v>69</v>
      </c>
      <c r="B50" s="61"/>
      <c r="C50" s="23">
        <v>0</v>
      </c>
      <c r="D50" s="23">
        <v>0</v>
      </c>
      <c r="E50" s="23">
        <v>0</v>
      </c>
      <c r="F50" s="15">
        <v>0</v>
      </c>
    </row>
    <row r="51" spans="1:6" ht="18" customHeight="1">
      <c r="A51" s="60" t="s">
        <v>70</v>
      </c>
      <c r="B51" s="61"/>
      <c r="C51" s="23">
        <v>891000</v>
      </c>
      <c r="D51" s="23">
        <v>1981860.84</v>
      </c>
      <c r="E51" s="23">
        <v>296979.13</v>
      </c>
      <c r="F51" s="15">
        <f t="shared" si="1"/>
        <v>14.984862912978288</v>
      </c>
    </row>
    <row r="52" spans="1:6" ht="18" customHeight="1">
      <c r="A52" s="60" t="s">
        <v>71</v>
      </c>
      <c r="B52" s="61"/>
      <c r="C52" s="23">
        <f>SUM(C39,C40,C47,C50,C51)</f>
        <v>20579260</v>
      </c>
      <c r="D52" s="23">
        <f>SUM(D39,D40,D47,D50,D51)</f>
        <v>22207510.84</v>
      </c>
      <c r="E52" s="23">
        <f>SUM(E39,E40,E47,E50,E51)</f>
        <v>15983616.4</v>
      </c>
      <c r="F52" s="31">
        <f t="shared" si="1"/>
        <v>71.97392141405795</v>
      </c>
    </row>
    <row r="53" spans="1:6" ht="18" customHeight="1">
      <c r="A53" s="21"/>
      <c r="B53" s="22"/>
      <c r="C53" s="23"/>
      <c r="D53" s="23"/>
      <c r="E53" s="23"/>
      <c r="F53" s="31"/>
    </row>
    <row r="54" spans="1:6" ht="12.75" customHeight="1" thickBot="1">
      <c r="A54" s="52" t="s">
        <v>73</v>
      </c>
      <c r="B54" s="53"/>
      <c r="C54" s="53"/>
      <c r="D54" s="53"/>
      <c r="E54" s="53"/>
      <c r="F54" s="53"/>
    </row>
    <row r="55" spans="1:6" ht="19.5" customHeight="1" thickTop="1">
      <c r="A55" s="56" t="s">
        <v>72</v>
      </c>
      <c r="B55" s="57"/>
      <c r="C55" s="57" t="s">
        <v>19</v>
      </c>
      <c r="D55" s="38" t="s">
        <v>20</v>
      </c>
      <c r="E55" s="42" t="s">
        <v>8</v>
      </c>
      <c r="F55" s="43"/>
    </row>
    <row r="56" spans="1:6" ht="19.5" customHeight="1">
      <c r="A56" s="58"/>
      <c r="B56" s="59"/>
      <c r="C56" s="59"/>
      <c r="D56" s="39"/>
      <c r="E56" s="19" t="s">
        <v>21</v>
      </c>
      <c r="F56" s="19" t="s">
        <v>74</v>
      </c>
    </row>
    <row r="57" spans="1:6" ht="19.5" customHeight="1">
      <c r="A57" s="54" t="s">
        <v>75</v>
      </c>
      <c r="B57" s="55"/>
      <c r="C57" s="15">
        <f>SUM(C58:C63)</f>
        <v>39416660</v>
      </c>
      <c r="D57" s="15">
        <f>SUM(D58:D63)</f>
        <v>39416660</v>
      </c>
      <c r="E57" s="15">
        <f>SUM(E58:E63)</f>
        <v>32750893.599999998</v>
      </c>
      <c r="F57" s="15">
        <f aca="true" t="shared" si="2" ref="F57:F65">(E57/D57)*100</f>
        <v>83.08896187551152</v>
      </c>
    </row>
    <row r="58" spans="1:6" ht="19.5" customHeight="1">
      <c r="A58" s="50" t="s">
        <v>76</v>
      </c>
      <c r="B58" s="51"/>
      <c r="C58" s="9">
        <v>10243080</v>
      </c>
      <c r="D58" s="9">
        <v>10243080</v>
      </c>
      <c r="E58" s="9">
        <v>8104099.7</v>
      </c>
      <c r="F58" s="25">
        <f t="shared" si="2"/>
        <v>79.11780148158562</v>
      </c>
    </row>
    <row r="59" spans="1:6" ht="19.5" customHeight="1">
      <c r="A59" s="50" t="s">
        <v>77</v>
      </c>
      <c r="B59" s="51"/>
      <c r="C59" s="9">
        <v>22260000</v>
      </c>
      <c r="D59" s="9">
        <v>22260000</v>
      </c>
      <c r="E59" s="9">
        <v>18278575.74</v>
      </c>
      <c r="F59" s="25">
        <f t="shared" si="2"/>
        <v>82.11399703504043</v>
      </c>
    </row>
    <row r="60" spans="1:6" ht="19.5" customHeight="1">
      <c r="A60" s="50" t="s">
        <v>78</v>
      </c>
      <c r="B60" s="51"/>
      <c r="C60" s="9">
        <v>95360</v>
      </c>
      <c r="D60" s="9">
        <v>95360</v>
      </c>
      <c r="E60" s="9">
        <v>0</v>
      </c>
      <c r="F60" s="25">
        <f t="shared" si="2"/>
        <v>0</v>
      </c>
    </row>
    <row r="61" spans="1:6" ht="19.5" customHeight="1">
      <c r="A61" s="50" t="s">
        <v>79</v>
      </c>
      <c r="B61" s="51"/>
      <c r="C61" s="9">
        <v>161460</v>
      </c>
      <c r="D61" s="9">
        <v>161460</v>
      </c>
      <c r="E61" s="9">
        <v>134902.68</v>
      </c>
      <c r="F61" s="25">
        <f t="shared" si="2"/>
        <v>83.55176514306949</v>
      </c>
    </row>
    <row r="62" spans="1:6" ht="19.5" customHeight="1">
      <c r="A62" s="50" t="s">
        <v>80</v>
      </c>
      <c r="B62" s="51"/>
      <c r="C62" s="9">
        <v>21160</v>
      </c>
      <c r="D62" s="9">
        <v>21160</v>
      </c>
      <c r="E62" s="9">
        <v>23454.51</v>
      </c>
      <c r="F62" s="25">
        <f t="shared" si="2"/>
        <v>110.84362003780717</v>
      </c>
    </row>
    <row r="63" spans="1:6" ht="19.5" customHeight="1">
      <c r="A63" s="50" t="s">
        <v>81</v>
      </c>
      <c r="B63" s="51"/>
      <c r="C63" s="9">
        <v>6635600</v>
      </c>
      <c r="D63" s="9">
        <v>6635600</v>
      </c>
      <c r="E63" s="9">
        <v>6209860.97</v>
      </c>
      <c r="F63" s="25">
        <f t="shared" si="2"/>
        <v>93.58401606486225</v>
      </c>
    </row>
    <row r="64" spans="1:6" ht="19.5" customHeight="1">
      <c r="A64" s="54" t="s">
        <v>82</v>
      </c>
      <c r="B64" s="55"/>
      <c r="C64" s="26">
        <f>SUM(C65:C67)</f>
        <v>66414300</v>
      </c>
      <c r="D64" s="26">
        <f>SUM(D65:D67)</f>
        <v>66414300</v>
      </c>
      <c r="E64" s="26">
        <f>SUM(E65:E67)</f>
        <v>57605578.84</v>
      </c>
      <c r="F64" s="15">
        <f t="shared" si="2"/>
        <v>86.73671007599268</v>
      </c>
    </row>
    <row r="65" spans="1:6" ht="19.5" customHeight="1">
      <c r="A65" s="50" t="s">
        <v>83</v>
      </c>
      <c r="B65" s="51"/>
      <c r="C65" s="9">
        <v>65900000</v>
      </c>
      <c r="D65" s="9">
        <v>65900000</v>
      </c>
      <c r="E65" s="9">
        <v>57547161.99</v>
      </c>
      <c r="F65" s="25">
        <f t="shared" si="2"/>
        <v>87.32498025796662</v>
      </c>
    </row>
    <row r="66" spans="1:6" ht="19.5" customHeight="1">
      <c r="A66" s="50" t="s">
        <v>84</v>
      </c>
      <c r="B66" s="51"/>
      <c r="C66" s="9">
        <v>0</v>
      </c>
      <c r="D66" s="9">
        <v>0</v>
      </c>
      <c r="E66" s="9">
        <v>0</v>
      </c>
      <c r="F66" s="25">
        <v>0</v>
      </c>
    </row>
    <row r="67" spans="1:6" ht="19.5" customHeight="1">
      <c r="A67" s="50" t="s">
        <v>85</v>
      </c>
      <c r="B67" s="51"/>
      <c r="C67" s="9">
        <v>514300</v>
      </c>
      <c r="D67" s="9">
        <v>514300</v>
      </c>
      <c r="E67" s="9">
        <v>58416.85</v>
      </c>
      <c r="F67" s="25">
        <f>(E67/D67)*100</f>
        <v>11.358516430099163</v>
      </c>
    </row>
    <row r="68" spans="1:6" ht="28.5" customHeight="1">
      <c r="A68" s="60" t="s">
        <v>86</v>
      </c>
      <c r="B68" s="61"/>
      <c r="C68" s="23">
        <f>C65-C57</f>
        <v>26483340</v>
      </c>
      <c r="D68" s="23">
        <f>D65-D57</f>
        <v>26483340</v>
      </c>
      <c r="E68" s="23">
        <f>E65-E57</f>
        <v>24796268.390000004</v>
      </c>
      <c r="F68" s="15">
        <f>(E68/D68)*100</f>
        <v>93.62968715426379</v>
      </c>
    </row>
    <row r="69" spans="1:6" ht="18" customHeight="1">
      <c r="A69" s="21"/>
      <c r="B69" s="22"/>
      <c r="C69" s="23"/>
      <c r="D69" s="23"/>
      <c r="E69" s="14"/>
      <c r="F69" s="15"/>
    </row>
    <row r="70" s="29" customFormat="1" ht="12.75"/>
    <row r="71" spans="1:6" s="29" customFormat="1" ht="12.75">
      <c r="A71" s="30" t="s">
        <v>2</v>
      </c>
      <c r="B71" s="66" t="s">
        <v>3</v>
      </c>
      <c r="C71" s="66"/>
      <c r="D71" s="66" t="s">
        <v>147</v>
      </c>
      <c r="E71" s="66"/>
      <c r="F71" s="30" t="s">
        <v>24</v>
      </c>
    </row>
    <row r="72" spans="1:6" s="29" customFormat="1" ht="12.75">
      <c r="A72" s="30" t="s">
        <v>4</v>
      </c>
      <c r="B72" s="66" t="s">
        <v>25</v>
      </c>
      <c r="C72" s="66"/>
      <c r="D72" s="66" t="s">
        <v>26</v>
      </c>
      <c r="E72" s="66"/>
      <c r="F72" s="30" t="s">
        <v>27</v>
      </c>
    </row>
    <row r="73" spans="1:3" s="29" customFormat="1" ht="12.75">
      <c r="A73" s="30" t="s">
        <v>6</v>
      </c>
      <c r="B73" s="66" t="s">
        <v>7</v>
      </c>
      <c r="C73" s="66"/>
    </row>
    <row r="74" spans="1:6" ht="28.5" customHeight="1">
      <c r="A74" s="21"/>
      <c r="B74" s="22"/>
      <c r="C74" s="23"/>
      <c r="D74" s="23"/>
      <c r="E74" s="14"/>
      <c r="F74" s="15"/>
    </row>
    <row r="75" spans="1:6" ht="28.5" customHeight="1">
      <c r="A75" s="21"/>
      <c r="B75" s="22"/>
      <c r="C75" s="23"/>
      <c r="D75" s="23"/>
      <c r="E75" s="14"/>
      <c r="F75" s="15"/>
    </row>
    <row r="76" spans="1:6" ht="28.5" customHeight="1">
      <c r="A76" s="21"/>
      <c r="B76" s="22"/>
      <c r="C76" s="23"/>
      <c r="D76" s="23"/>
      <c r="E76" s="14"/>
      <c r="F76" s="15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19.5" customHeight="1">
      <c r="A91" s="64" t="s">
        <v>10</v>
      </c>
      <c r="B91" s="65"/>
      <c r="C91" s="17"/>
      <c r="D91" s="11" t="e">
        <f>#REF!-D25-D26-D35</f>
        <v>#REF!</v>
      </c>
      <c r="E91" s="11" t="e">
        <f>#REF!-E25-E26-E35</f>
        <v>#REF!</v>
      </c>
      <c r="F91" s="11" t="e">
        <f>#REF!-F25-F26-F35</f>
        <v>#REF!</v>
      </c>
    </row>
    <row r="92" spans="1:6" ht="19.5" customHeight="1">
      <c r="A92" s="64" t="s">
        <v>11</v>
      </c>
      <c r="B92" s="65"/>
      <c r="C92" s="17"/>
      <c r="D92" s="10">
        <v>3215107.96</v>
      </c>
      <c r="E92" s="16"/>
      <c r="F92" s="16"/>
    </row>
    <row r="93" spans="1:6" ht="19.5" customHeight="1">
      <c r="A93" s="64" t="s">
        <v>12</v>
      </c>
      <c r="B93" s="65"/>
      <c r="C93" s="17"/>
      <c r="D93" s="12">
        <v>0</v>
      </c>
      <c r="E93" s="12">
        <v>0</v>
      </c>
      <c r="F93" s="12">
        <v>0</v>
      </c>
    </row>
    <row r="94" spans="1:6" ht="19.5" customHeight="1">
      <c r="A94" s="64" t="s">
        <v>13</v>
      </c>
      <c r="B94" s="65"/>
      <c r="C94" s="17"/>
      <c r="D94" s="11" t="e">
        <f>D23+D91+D92+D93</f>
        <v>#REF!</v>
      </c>
      <c r="E94" s="11" t="e">
        <f>E23+E91+E92+E93</f>
        <v>#REF!</v>
      </c>
      <c r="F94" s="11" t="e">
        <f>F23+F91+F92+F93</f>
        <v>#REF!</v>
      </c>
    </row>
    <row r="95" spans="1:6" ht="19.5" customHeight="1">
      <c r="A95" s="64" t="s">
        <v>14</v>
      </c>
      <c r="B95" s="65"/>
      <c r="C95" s="17"/>
      <c r="D95" s="11">
        <v>-23082405.45</v>
      </c>
      <c r="E95" s="11" t="e">
        <f>#REF!-'Dem.Ensino - Receitas - 5º Bim'!E94</f>
        <v>#REF!</v>
      </c>
      <c r="F95" s="11" t="e">
        <f>#REF!-'Dem.Ensino - Receitas - 5º Bim'!F94</f>
        <v>#REF!</v>
      </c>
    </row>
    <row r="96" spans="1:6" ht="19.5" customHeight="1" thickBot="1">
      <c r="A96" s="47" t="s">
        <v>15</v>
      </c>
      <c r="B96" s="48"/>
      <c r="C96" s="18"/>
      <c r="D96" s="13">
        <v>0</v>
      </c>
      <c r="E96" s="13">
        <v>0</v>
      </c>
      <c r="F96" s="13">
        <v>0</v>
      </c>
    </row>
    <row r="97" spans="1:6" ht="15" customHeight="1" thickTop="1">
      <c r="A97" s="76"/>
      <c r="B97" s="77"/>
      <c r="C97" s="3"/>
      <c r="D97" s="3"/>
      <c r="E97" s="3"/>
      <c r="F97" s="3"/>
    </row>
    <row r="98" spans="1:6" ht="15" customHeight="1">
      <c r="A98" s="2"/>
      <c r="B98" s="3"/>
      <c r="C98" s="3"/>
      <c r="D98" s="3"/>
      <c r="E98" s="3"/>
      <c r="F98" s="3"/>
    </row>
    <row r="99" spans="1:6" ht="19.5" customHeight="1">
      <c r="A99" s="67" t="s">
        <v>16</v>
      </c>
      <c r="B99" s="68"/>
      <c r="C99" s="68"/>
      <c r="D99" s="68"/>
      <c r="E99" s="68"/>
      <c r="F99" s="69"/>
    </row>
    <row r="100" spans="1:6" ht="19.5" customHeight="1">
      <c r="A100" s="70"/>
      <c r="B100" s="71"/>
      <c r="C100" s="71"/>
      <c r="D100" s="71"/>
      <c r="E100" s="71"/>
      <c r="F100" s="72"/>
    </row>
    <row r="101" spans="1:6" ht="19.5" customHeight="1">
      <c r="A101" s="73"/>
      <c r="B101" s="74"/>
      <c r="C101" s="74"/>
      <c r="D101" s="74"/>
      <c r="E101" s="74"/>
      <c r="F101" s="75"/>
    </row>
    <row r="102" spans="1:6" ht="15" customHeight="1">
      <c r="A102" s="2"/>
      <c r="B102" s="3"/>
      <c r="C102" s="3"/>
      <c r="D102" s="3"/>
      <c r="E102" s="3"/>
      <c r="F102" s="3"/>
    </row>
    <row r="103" spans="1:6" ht="15" customHeight="1">
      <c r="A103" s="46" t="s">
        <v>2</v>
      </c>
      <c r="B103" s="46"/>
      <c r="C103" s="7"/>
      <c r="D103" s="46" t="s">
        <v>3</v>
      </c>
      <c r="E103" s="46"/>
      <c r="F103" s="46"/>
    </row>
    <row r="104" spans="1:6" ht="12.75">
      <c r="A104" s="46" t="s">
        <v>4</v>
      </c>
      <c r="B104" s="46"/>
      <c r="C104" s="7"/>
      <c r="D104" s="46" t="s">
        <v>5</v>
      </c>
      <c r="E104" s="46"/>
      <c r="F104" s="46"/>
    </row>
    <row r="105" spans="1:6" ht="12.75">
      <c r="A105" s="46" t="s">
        <v>6</v>
      </c>
      <c r="B105" s="46"/>
      <c r="C105" s="7"/>
      <c r="D105" s="46" t="s">
        <v>7</v>
      </c>
      <c r="E105" s="46"/>
      <c r="F105" s="46"/>
    </row>
    <row r="107" ht="19.5" customHeight="1"/>
    <row r="108" ht="19.5" customHeight="1"/>
    <row r="109" ht="15" customHeight="1"/>
    <row r="110" ht="15" customHeight="1"/>
    <row r="111" spans="1:4" ht="15" customHeight="1">
      <c r="A111" s="8"/>
      <c r="B111" s="8"/>
      <c r="C111" s="8"/>
      <c r="D111" s="8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 selectLockedCells="1"/>
  <mergeCells count="84">
    <mergeCell ref="A104:B104"/>
    <mergeCell ref="A94:B94"/>
    <mergeCell ref="A95:B95"/>
    <mergeCell ref="D103:F103"/>
    <mergeCell ref="D104:F104"/>
    <mergeCell ref="A99:F101"/>
    <mergeCell ref="A97:B97"/>
    <mergeCell ref="A103:B103"/>
    <mergeCell ref="A44:B44"/>
    <mergeCell ref="A45:B45"/>
    <mergeCell ref="B73:C73"/>
    <mergeCell ref="D71:E71"/>
    <mergeCell ref="D72:E72"/>
    <mergeCell ref="E55:F55"/>
    <mergeCell ref="A64:B64"/>
    <mergeCell ref="A58:B58"/>
    <mergeCell ref="C55:C56"/>
    <mergeCell ref="D55:D56"/>
    <mergeCell ref="A91:B91"/>
    <mergeCell ref="A92:B92"/>
    <mergeCell ref="A93:B93"/>
    <mergeCell ref="A47:B47"/>
    <mergeCell ref="A48:B48"/>
    <mergeCell ref="A68:B68"/>
    <mergeCell ref="B71:C71"/>
    <mergeCell ref="B72:C72"/>
    <mergeCell ref="A59:B59"/>
    <mergeCell ref="A60:B60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E37:F37"/>
    <mergeCell ref="A14:B14"/>
    <mergeCell ref="A15:B15"/>
    <mergeCell ref="A17:B17"/>
    <mergeCell ref="A20:B20"/>
    <mergeCell ref="A22:B22"/>
    <mergeCell ref="A18:B18"/>
    <mergeCell ref="A19:B19"/>
    <mergeCell ref="A21:B21"/>
    <mergeCell ref="A31:B31"/>
    <mergeCell ref="C37:C38"/>
    <mergeCell ref="A32:B32"/>
    <mergeCell ref="A33:B33"/>
    <mergeCell ref="A34:B34"/>
    <mergeCell ref="D37:D38"/>
    <mergeCell ref="A24:B24"/>
    <mergeCell ref="A25:B25"/>
    <mergeCell ref="A26:B26"/>
    <mergeCell ref="A27:B27"/>
    <mergeCell ref="A35:B35"/>
    <mergeCell ref="A37:B38"/>
    <mergeCell ref="A28:B28"/>
    <mergeCell ref="A29:B29"/>
    <mergeCell ref="A30:B30"/>
    <mergeCell ref="D105:F105"/>
    <mergeCell ref="A39:B39"/>
    <mergeCell ref="A105:B105"/>
    <mergeCell ref="A40:B40"/>
    <mergeCell ref="A41:B41"/>
    <mergeCell ref="A42:B42"/>
    <mergeCell ref="A50:B50"/>
    <mergeCell ref="A96:B96"/>
    <mergeCell ref="A65:B65"/>
    <mergeCell ref="A43:B43"/>
    <mergeCell ref="A46:B46"/>
    <mergeCell ref="A49:B49"/>
    <mergeCell ref="A51:B51"/>
    <mergeCell ref="A52:B52"/>
    <mergeCell ref="A66:B66"/>
    <mergeCell ref="A67:B67"/>
    <mergeCell ref="A54:F54"/>
    <mergeCell ref="A61:B61"/>
    <mergeCell ref="A62:B62"/>
    <mergeCell ref="A63:B63"/>
    <mergeCell ref="A57:B57"/>
    <mergeCell ref="A55:B5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3">
      <selection activeCell="G38" sqref="G38:I3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2" t="s">
        <v>28</v>
      </c>
      <c r="B1" s="62"/>
      <c r="C1" s="62"/>
      <c r="D1" s="62"/>
      <c r="E1" s="62"/>
      <c r="F1" s="62"/>
      <c r="G1" s="62"/>
      <c r="H1" s="62"/>
      <c r="I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149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29</v>
      </c>
      <c r="B9" s="4"/>
      <c r="C9" s="4"/>
      <c r="D9" s="5"/>
      <c r="E9" s="5"/>
      <c r="F9" s="5"/>
    </row>
    <row r="10" spans="1:9" ht="13.5" customHeight="1" thickBot="1">
      <c r="A10" s="90" t="s">
        <v>87</v>
      </c>
      <c r="B10" s="91"/>
      <c r="C10" s="3"/>
      <c r="D10" s="3"/>
      <c r="E10" s="3"/>
      <c r="I10" s="24">
        <v>1</v>
      </c>
    </row>
    <row r="11" spans="1:9" ht="19.5" customHeight="1" thickTop="1">
      <c r="A11" s="92" t="s">
        <v>88</v>
      </c>
      <c r="B11" s="57"/>
      <c r="C11" s="57" t="s">
        <v>22</v>
      </c>
      <c r="D11" s="38" t="s">
        <v>89</v>
      </c>
      <c r="E11" s="42" t="s">
        <v>9</v>
      </c>
      <c r="F11" s="43"/>
      <c r="G11" s="42" t="s">
        <v>1</v>
      </c>
      <c r="H11" s="43"/>
      <c r="I11" s="38" t="s">
        <v>93</v>
      </c>
    </row>
    <row r="12" spans="1:9" ht="19.5" customHeight="1">
      <c r="A12" s="58"/>
      <c r="B12" s="59"/>
      <c r="C12" s="59"/>
      <c r="D12" s="39"/>
      <c r="E12" s="19" t="s">
        <v>90</v>
      </c>
      <c r="F12" s="19" t="s">
        <v>91</v>
      </c>
      <c r="G12" s="19" t="s">
        <v>23</v>
      </c>
      <c r="H12" s="19" t="s">
        <v>92</v>
      </c>
      <c r="I12" s="39"/>
    </row>
    <row r="13" spans="1:9" ht="19.5" customHeight="1">
      <c r="A13" s="54" t="s">
        <v>94</v>
      </c>
      <c r="B13" s="55"/>
      <c r="C13" s="15">
        <f>SUM(C14:C15)</f>
        <v>55576930</v>
      </c>
      <c r="D13" s="15">
        <f>SUM(D14:D15)</f>
        <v>54968950.120000005</v>
      </c>
      <c r="E13" s="15">
        <f>SUM(E14:E15)</f>
        <v>42750150.519999996</v>
      </c>
      <c r="F13" s="15">
        <f>(E13/D13)*100</f>
        <v>77.77145174989563</v>
      </c>
      <c r="G13" s="15">
        <f>SUM(G14:G15)</f>
        <v>42750150.519999996</v>
      </c>
      <c r="H13" s="15">
        <f>(G13/D13)*100</f>
        <v>77.77145174989563</v>
      </c>
      <c r="I13" s="15">
        <v>0</v>
      </c>
    </row>
    <row r="14" spans="1:9" ht="19.5" customHeight="1">
      <c r="A14" s="50" t="s">
        <v>95</v>
      </c>
      <c r="B14" s="51"/>
      <c r="C14" s="9">
        <v>22345500</v>
      </c>
      <c r="D14" s="9">
        <v>21600428.75</v>
      </c>
      <c r="E14" s="9">
        <v>16852177.66</v>
      </c>
      <c r="F14" s="25">
        <f aca="true" t="shared" si="0" ref="F14:F19">(E14/D14)*100</f>
        <v>78.01779240145869</v>
      </c>
      <c r="G14" s="9">
        <v>16852177.66</v>
      </c>
      <c r="H14" s="25">
        <f aca="true" t="shared" si="1" ref="H14:H19">(G14/D14)*100</f>
        <v>78.01779240145869</v>
      </c>
      <c r="I14" s="9">
        <v>0</v>
      </c>
    </row>
    <row r="15" spans="1:9" ht="19.5" customHeight="1">
      <c r="A15" s="50" t="s">
        <v>96</v>
      </c>
      <c r="B15" s="51"/>
      <c r="C15" s="9">
        <v>33231430</v>
      </c>
      <c r="D15" s="9">
        <v>33368521.37</v>
      </c>
      <c r="E15" s="9">
        <v>25897972.86</v>
      </c>
      <c r="F15" s="25">
        <f t="shared" si="0"/>
        <v>77.6119881754293</v>
      </c>
      <c r="G15" s="9">
        <v>25897972.86</v>
      </c>
      <c r="H15" s="25">
        <f t="shared" si="1"/>
        <v>77.6119881754293</v>
      </c>
      <c r="I15" s="9">
        <v>0</v>
      </c>
    </row>
    <row r="16" spans="1:9" ht="19.5" customHeight="1">
      <c r="A16" s="54" t="s">
        <v>97</v>
      </c>
      <c r="B16" s="55"/>
      <c r="C16" s="15">
        <f>SUM(C17:C18)</f>
        <v>10837370</v>
      </c>
      <c r="D16" s="15">
        <f>SUM(D17:D18)</f>
        <v>13240278.629999999</v>
      </c>
      <c r="E16" s="15">
        <f>SUM(E17:E18)</f>
        <v>12704652.64</v>
      </c>
      <c r="F16" s="15">
        <f t="shared" si="0"/>
        <v>95.95457161463075</v>
      </c>
      <c r="G16" s="15">
        <f>SUM(G17:G18)</f>
        <v>9713522.57</v>
      </c>
      <c r="H16" s="15">
        <f t="shared" si="1"/>
        <v>73.36343019240526</v>
      </c>
      <c r="I16" s="15">
        <f>SUM(I17:I18)</f>
        <v>2991130.0700000003</v>
      </c>
    </row>
    <row r="17" spans="1:9" ht="19.5" customHeight="1">
      <c r="A17" s="50" t="s">
        <v>98</v>
      </c>
      <c r="B17" s="51"/>
      <c r="C17" s="9">
        <v>6789450</v>
      </c>
      <c r="D17" s="9">
        <v>7294472.62</v>
      </c>
      <c r="E17" s="9">
        <v>7014093.06</v>
      </c>
      <c r="F17" s="25">
        <f t="shared" si="0"/>
        <v>96.15627373483787</v>
      </c>
      <c r="G17" s="9">
        <v>5597030.05</v>
      </c>
      <c r="H17" s="25">
        <f t="shared" si="1"/>
        <v>76.72974238951905</v>
      </c>
      <c r="I17" s="9">
        <v>1417063.01</v>
      </c>
    </row>
    <row r="18" spans="1:9" ht="19.5" customHeight="1">
      <c r="A18" s="50" t="s">
        <v>99</v>
      </c>
      <c r="B18" s="51"/>
      <c r="C18" s="9">
        <v>4047920</v>
      </c>
      <c r="D18" s="9">
        <v>5945806.01</v>
      </c>
      <c r="E18" s="9">
        <v>5690559.58</v>
      </c>
      <c r="F18" s="25">
        <f t="shared" si="0"/>
        <v>95.70711810020859</v>
      </c>
      <c r="G18" s="9">
        <v>4116492.52</v>
      </c>
      <c r="H18" s="25">
        <f t="shared" si="1"/>
        <v>69.23354904409335</v>
      </c>
      <c r="I18" s="9">
        <v>1574067.06</v>
      </c>
    </row>
    <row r="19" spans="1:9" ht="28.5" customHeight="1">
      <c r="A19" s="60" t="s">
        <v>100</v>
      </c>
      <c r="B19" s="61"/>
      <c r="C19" s="23">
        <f>SUM(C16,C13)</f>
        <v>66414300</v>
      </c>
      <c r="D19" s="23">
        <f>SUM(D13,D16)</f>
        <v>68209228.75</v>
      </c>
      <c r="E19" s="14">
        <f>SUM(E16,E13)</f>
        <v>55454803.16</v>
      </c>
      <c r="F19" s="15">
        <f t="shared" si="0"/>
        <v>81.30102652714717</v>
      </c>
      <c r="G19" s="14">
        <f>SUM(G16,G13)</f>
        <v>52463673.089999996</v>
      </c>
      <c r="H19" s="15">
        <f t="shared" si="1"/>
        <v>76.91579871440783</v>
      </c>
      <c r="I19" s="23">
        <f>I16</f>
        <v>2991130.0700000003</v>
      </c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7" t="s">
        <v>101</v>
      </c>
      <c r="B21" s="88"/>
      <c r="C21" s="88"/>
      <c r="D21" s="88"/>
      <c r="E21" s="88"/>
      <c r="F21" s="88"/>
      <c r="G21" s="53" t="s">
        <v>109</v>
      </c>
      <c r="H21" s="53"/>
      <c r="I21" s="53"/>
    </row>
    <row r="22" spans="1:9" ht="19.5" customHeight="1" thickBot="1" thickTop="1">
      <c r="A22" s="84" t="s">
        <v>102</v>
      </c>
      <c r="B22" s="85"/>
      <c r="C22" s="85"/>
      <c r="D22" s="85"/>
      <c r="E22" s="85"/>
      <c r="F22" s="86"/>
      <c r="G22" s="78">
        <v>0</v>
      </c>
      <c r="H22" s="79"/>
      <c r="I22" s="80"/>
    </row>
    <row r="23" spans="1:9" ht="16.5" customHeight="1" thickBot="1" thickTop="1">
      <c r="A23" s="81" t="s">
        <v>103</v>
      </c>
      <c r="B23" s="82"/>
      <c r="C23" s="82"/>
      <c r="D23" s="82"/>
      <c r="E23" s="82"/>
      <c r="F23" s="83"/>
      <c r="G23" s="78">
        <v>0</v>
      </c>
      <c r="H23" s="79"/>
      <c r="I23" s="80"/>
    </row>
    <row r="24" spans="1:9" ht="16.5" customHeight="1" thickBot="1" thickTop="1">
      <c r="A24" s="81" t="s">
        <v>104</v>
      </c>
      <c r="B24" s="82"/>
      <c r="C24" s="82"/>
      <c r="D24" s="82"/>
      <c r="E24" s="82"/>
      <c r="F24" s="83"/>
      <c r="G24" s="78">
        <v>0</v>
      </c>
      <c r="H24" s="79"/>
      <c r="I24" s="80"/>
    </row>
    <row r="25" spans="1:9" ht="16.5" customHeight="1" thickBot="1" thickTop="1">
      <c r="A25" s="84" t="s">
        <v>105</v>
      </c>
      <c r="B25" s="85"/>
      <c r="C25" s="85"/>
      <c r="D25" s="85"/>
      <c r="E25" s="85"/>
      <c r="F25" s="86"/>
      <c r="G25" s="78">
        <f>SUM(G26:I27)</f>
        <v>1794928.75</v>
      </c>
      <c r="H25" s="79"/>
      <c r="I25" s="80"/>
    </row>
    <row r="26" spans="1:9" ht="16.5" customHeight="1" thickBot="1" thickTop="1">
      <c r="A26" s="81" t="s">
        <v>106</v>
      </c>
      <c r="B26" s="82"/>
      <c r="C26" s="82"/>
      <c r="D26" s="82"/>
      <c r="E26" s="82"/>
      <c r="F26" s="83"/>
      <c r="G26" s="78">
        <v>1794928.75</v>
      </c>
      <c r="H26" s="79"/>
      <c r="I26" s="80"/>
    </row>
    <row r="27" spans="1:9" ht="16.5" customHeight="1" thickTop="1">
      <c r="A27" s="81" t="s">
        <v>107</v>
      </c>
      <c r="B27" s="82"/>
      <c r="C27" s="82"/>
      <c r="D27" s="82"/>
      <c r="E27" s="82"/>
      <c r="F27" s="83"/>
      <c r="G27" s="78">
        <v>0</v>
      </c>
      <c r="H27" s="79"/>
      <c r="I27" s="80"/>
    </row>
    <row r="28" spans="1:9" ht="22.5" customHeight="1">
      <c r="A28" s="60" t="s">
        <v>108</v>
      </c>
      <c r="B28" s="61"/>
      <c r="C28" s="23"/>
      <c r="D28" s="23"/>
      <c r="E28" s="14"/>
      <c r="F28" s="15"/>
      <c r="G28" s="14"/>
      <c r="H28" s="15"/>
      <c r="I28" s="23">
        <f>G25+G22</f>
        <v>1794928.75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7" t="s">
        <v>110</v>
      </c>
      <c r="B30" s="88"/>
      <c r="C30" s="88"/>
      <c r="D30" s="88"/>
      <c r="E30" s="88"/>
      <c r="F30" s="88"/>
      <c r="G30" s="53" t="s">
        <v>109</v>
      </c>
      <c r="H30" s="53"/>
      <c r="I30" s="53"/>
    </row>
    <row r="31" spans="1:9" ht="19.5" customHeight="1" thickBot="1" thickTop="1">
      <c r="A31" s="84" t="s">
        <v>111</v>
      </c>
      <c r="B31" s="85"/>
      <c r="C31" s="85"/>
      <c r="D31" s="85"/>
      <c r="E31" s="85"/>
      <c r="F31" s="86"/>
      <c r="G31" s="78">
        <v>0</v>
      </c>
      <c r="H31" s="79"/>
      <c r="I31" s="80"/>
    </row>
    <row r="32" spans="1:9" ht="16.5" customHeight="1" thickBot="1" thickTop="1">
      <c r="A32" s="89" t="s">
        <v>114</v>
      </c>
      <c r="B32" s="82"/>
      <c r="C32" s="82"/>
      <c r="D32" s="82"/>
      <c r="E32" s="82"/>
      <c r="F32" s="83"/>
      <c r="G32" s="78">
        <v>71.1</v>
      </c>
      <c r="H32" s="79"/>
      <c r="I32" s="80"/>
    </row>
    <row r="33" spans="1:9" ht="16.5" customHeight="1" thickBot="1" thickTop="1">
      <c r="A33" s="81" t="s">
        <v>112</v>
      </c>
      <c r="B33" s="82"/>
      <c r="C33" s="82"/>
      <c r="D33" s="82"/>
      <c r="E33" s="82"/>
      <c r="F33" s="83"/>
      <c r="G33" s="78">
        <v>16.86</v>
      </c>
      <c r="H33" s="79"/>
      <c r="I33" s="80"/>
    </row>
    <row r="34" spans="1:9" ht="22.5" customHeight="1" thickTop="1">
      <c r="A34" s="81" t="s">
        <v>113</v>
      </c>
      <c r="B34" s="82"/>
      <c r="C34" s="82"/>
      <c r="D34" s="82"/>
      <c r="E34" s="82"/>
      <c r="F34" s="83"/>
      <c r="G34" s="78">
        <v>12.04</v>
      </c>
      <c r="H34" s="79"/>
      <c r="I34" s="80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7" t="s">
        <v>110</v>
      </c>
      <c r="B36" s="88"/>
      <c r="C36" s="88"/>
      <c r="D36" s="88"/>
      <c r="E36" s="88"/>
      <c r="F36" s="88"/>
      <c r="G36" s="53" t="s">
        <v>109</v>
      </c>
      <c r="H36" s="53"/>
      <c r="I36" s="53"/>
    </row>
    <row r="37" spans="1:9" ht="19.5" customHeight="1" thickBot="1" thickTop="1">
      <c r="A37" s="84" t="s">
        <v>115</v>
      </c>
      <c r="B37" s="85"/>
      <c r="C37" s="85"/>
      <c r="D37" s="85"/>
      <c r="E37" s="85"/>
      <c r="F37" s="86"/>
      <c r="G37" s="78">
        <v>1794928.75</v>
      </c>
      <c r="H37" s="79"/>
      <c r="I37" s="80"/>
    </row>
    <row r="38" spans="1:9" ht="15.75" customHeight="1" thickTop="1">
      <c r="A38" s="84" t="s">
        <v>148</v>
      </c>
      <c r="B38" s="85"/>
      <c r="C38" s="85"/>
      <c r="D38" s="85"/>
      <c r="E38" s="85"/>
      <c r="F38" s="86"/>
      <c r="G38" s="78">
        <f>G37</f>
        <v>1794928.75</v>
      </c>
      <c r="H38" s="79"/>
      <c r="I38" s="80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66" t="s">
        <v>3</v>
      </c>
      <c r="C41" s="66"/>
      <c r="E41" s="66" t="s">
        <v>147</v>
      </c>
      <c r="F41" s="66"/>
      <c r="H41" s="30" t="s">
        <v>24</v>
      </c>
    </row>
    <row r="42" spans="1:8" s="29" customFormat="1" ht="12.75">
      <c r="A42" s="30" t="s">
        <v>4</v>
      </c>
      <c r="B42" s="66" t="s">
        <v>25</v>
      </c>
      <c r="C42" s="66"/>
      <c r="E42" s="66" t="s">
        <v>26</v>
      </c>
      <c r="F42" s="66"/>
      <c r="H42" s="30" t="s">
        <v>27</v>
      </c>
    </row>
    <row r="43" spans="1:3" s="29" customFormat="1" ht="12.75">
      <c r="A43" s="30" t="s">
        <v>6</v>
      </c>
      <c r="B43" s="66" t="s">
        <v>7</v>
      </c>
      <c r="C43" s="66"/>
    </row>
    <row r="44" ht="19.5" customHeight="1"/>
    <row r="45" ht="19.5" customHeight="1"/>
    <row r="46" ht="19.5" customHeight="1"/>
  </sheetData>
  <sheetProtection selectLockedCells="1"/>
  <mergeCells count="52"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G31:I31"/>
    <mergeCell ref="A32:F32"/>
    <mergeCell ref="G26:I26"/>
    <mergeCell ref="G27:I27"/>
    <mergeCell ref="A21:F21"/>
    <mergeCell ref="G21:I21"/>
    <mergeCell ref="G22:I22"/>
    <mergeCell ref="G23:I23"/>
    <mergeCell ref="G24:I24"/>
    <mergeCell ref="G25:I25"/>
    <mergeCell ref="A24:F24"/>
    <mergeCell ref="A25:F2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workbookViewId="0" topLeftCell="A1">
      <selection activeCell="I68" sqref="I6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8" width="16.7109375" style="1" customWidth="1"/>
    <col min="9" max="9" width="17.00390625" style="1" customWidth="1"/>
    <col min="10" max="16384" width="9.140625" style="1" customWidth="1"/>
  </cols>
  <sheetData>
    <row r="1" spans="1:9" ht="20.25">
      <c r="A1" s="62" t="s">
        <v>28</v>
      </c>
      <c r="B1" s="62"/>
      <c r="C1" s="62"/>
      <c r="D1" s="62"/>
      <c r="E1" s="62"/>
      <c r="F1" s="62"/>
      <c r="G1" s="62"/>
      <c r="H1" s="62"/>
      <c r="I1" s="62"/>
    </row>
    <row r="2" spans="1:6" ht="18">
      <c r="A2" s="63"/>
      <c r="B2" s="63"/>
      <c r="C2" s="63"/>
      <c r="D2" s="63"/>
      <c r="E2" s="63"/>
      <c r="F2" s="63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149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52" t="s">
        <v>116</v>
      </c>
      <c r="B9" s="53"/>
      <c r="C9" s="53"/>
      <c r="D9" s="53"/>
      <c r="E9" s="53"/>
      <c r="F9" s="53"/>
      <c r="G9" s="53"/>
      <c r="H9" s="53"/>
      <c r="I9" s="53"/>
    </row>
    <row r="10" spans="1:9" ht="19.5" customHeight="1" thickTop="1">
      <c r="A10" s="92" t="s">
        <v>117</v>
      </c>
      <c r="B10" s="57"/>
      <c r="C10" s="57" t="s">
        <v>22</v>
      </c>
      <c r="D10" s="38" t="s">
        <v>89</v>
      </c>
      <c r="E10" s="42" t="s">
        <v>9</v>
      </c>
      <c r="F10" s="43"/>
      <c r="G10" s="42" t="s">
        <v>1</v>
      </c>
      <c r="H10" s="43"/>
      <c r="I10" s="38" t="s">
        <v>118</v>
      </c>
    </row>
    <row r="11" spans="1:9" ht="36.75" customHeight="1">
      <c r="A11" s="58"/>
      <c r="B11" s="59"/>
      <c r="C11" s="59"/>
      <c r="D11" s="39"/>
      <c r="E11" s="19" t="s">
        <v>90</v>
      </c>
      <c r="F11" s="19" t="s">
        <v>91</v>
      </c>
      <c r="G11" s="19" t="s">
        <v>23</v>
      </c>
      <c r="H11" s="19" t="s">
        <v>92</v>
      </c>
      <c r="I11" s="39"/>
    </row>
    <row r="12" spans="1:9" ht="19.5" customHeight="1">
      <c r="A12" s="54" t="s">
        <v>119</v>
      </c>
      <c r="B12" s="55"/>
      <c r="C12" s="15">
        <f>C13+C16</f>
        <v>53273800</v>
      </c>
      <c r="D12" s="15">
        <f>D13+D16</f>
        <v>53634069.9</v>
      </c>
      <c r="E12" s="15">
        <f>E13+E16</f>
        <v>45171358.269999996</v>
      </c>
      <c r="F12" s="15">
        <f>(E12/D12)*100</f>
        <v>84.22138829706823</v>
      </c>
      <c r="G12" s="15">
        <f>G13+G16</f>
        <v>41020286.32</v>
      </c>
      <c r="H12" s="15">
        <f>(G12/D12)*100</f>
        <v>76.4817706291575</v>
      </c>
      <c r="I12" s="15">
        <f>SUM(I13,I16)</f>
        <v>4151071.95</v>
      </c>
    </row>
    <row r="13" spans="1:9" ht="19.5" customHeight="1">
      <c r="A13" s="50" t="s">
        <v>120</v>
      </c>
      <c r="B13" s="51"/>
      <c r="C13" s="26">
        <f>SUM(C14:C15)</f>
        <v>28894800</v>
      </c>
      <c r="D13" s="26">
        <f>SUM(D14:D15)</f>
        <v>28600828.75</v>
      </c>
      <c r="E13" s="26">
        <f>SUM(E14:E15)</f>
        <v>24014564.27</v>
      </c>
      <c r="F13" s="15">
        <f aca="true" t="shared" si="0" ref="F13:F24">(E13/D13)*100</f>
        <v>83.96457487267742</v>
      </c>
      <c r="G13" s="26">
        <f>SUM(G14:G15)</f>
        <v>21862515.37</v>
      </c>
      <c r="H13" s="15">
        <f aca="true" t="shared" si="1" ref="H13:H26">(G13/D13)*100</f>
        <v>76.4401464065967</v>
      </c>
      <c r="I13" s="26">
        <f>SUM(I14:I15)</f>
        <v>2152048.9</v>
      </c>
    </row>
    <row r="14" spans="1:9" ht="19.5" customHeight="1">
      <c r="A14" s="50" t="s">
        <v>121</v>
      </c>
      <c r="B14" s="51"/>
      <c r="C14" s="9">
        <v>16213400</v>
      </c>
      <c r="D14" s="9">
        <v>16006128.75</v>
      </c>
      <c r="E14" s="9">
        <v>13038344.2</v>
      </c>
      <c r="F14" s="25">
        <f t="shared" si="0"/>
        <v>81.45844884572729</v>
      </c>
      <c r="G14" s="9">
        <v>12057608.13</v>
      </c>
      <c r="H14" s="25">
        <f t="shared" si="1"/>
        <v>75.33119543349919</v>
      </c>
      <c r="I14" s="9">
        <v>980736.07</v>
      </c>
    </row>
    <row r="15" spans="1:9" ht="19.5" customHeight="1">
      <c r="A15" s="50" t="s">
        <v>122</v>
      </c>
      <c r="B15" s="51"/>
      <c r="C15" s="9">
        <v>12681400</v>
      </c>
      <c r="D15" s="9">
        <v>12594700</v>
      </c>
      <c r="E15" s="9">
        <v>10976220.07</v>
      </c>
      <c r="F15" s="25">
        <f t="shared" si="0"/>
        <v>87.14951582808642</v>
      </c>
      <c r="G15" s="9">
        <v>9804907.24</v>
      </c>
      <c r="H15" s="25">
        <f t="shared" si="1"/>
        <v>77.84947033275901</v>
      </c>
      <c r="I15" s="9">
        <v>1171312.83</v>
      </c>
    </row>
    <row r="16" spans="1:9" ht="19.5" customHeight="1">
      <c r="A16" s="50" t="s">
        <v>123</v>
      </c>
      <c r="B16" s="51"/>
      <c r="C16" s="26">
        <f>SUM(C17:C18)</f>
        <v>24379000</v>
      </c>
      <c r="D16" s="26">
        <f>SUM(D17:D18)</f>
        <v>25033241.15</v>
      </c>
      <c r="E16" s="26">
        <f>SUM(E17:E18)</f>
        <v>21156794</v>
      </c>
      <c r="F16" s="15">
        <f t="shared" si="0"/>
        <v>84.51480123260028</v>
      </c>
      <c r="G16" s="26">
        <f>SUM(G17:G18)</f>
        <v>19157770.95</v>
      </c>
      <c r="H16" s="15">
        <f t="shared" si="1"/>
        <v>76.5293268866225</v>
      </c>
      <c r="I16" s="26">
        <f>SUM(I17:I18)</f>
        <v>1999023.05</v>
      </c>
    </row>
    <row r="17" spans="1:9" ht="19.5" customHeight="1">
      <c r="A17" s="50" t="s">
        <v>124</v>
      </c>
      <c r="B17" s="51"/>
      <c r="C17" s="9">
        <v>12921550</v>
      </c>
      <c r="D17" s="9">
        <v>13414391.15</v>
      </c>
      <c r="E17" s="9">
        <v>10827926.52</v>
      </c>
      <c r="F17" s="25">
        <f t="shared" si="0"/>
        <v>80.71873258295439</v>
      </c>
      <c r="G17" s="9">
        <v>10391599.58</v>
      </c>
      <c r="H17" s="25">
        <f t="shared" si="1"/>
        <v>77.46605465578659</v>
      </c>
      <c r="I17" s="9">
        <v>436326.94</v>
      </c>
    </row>
    <row r="18" spans="1:9" ht="19.5" customHeight="1">
      <c r="A18" s="50" t="s">
        <v>125</v>
      </c>
      <c r="B18" s="51"/>
      <c r="C18" s="9">
        <v>11457450</v>
      </c>
      <c r="D18" s="9">
        <v>11618850</v>
      </c>
      <c r="E18" s="9">
        <v>10328867.48</v>
      </c>
      <c r="F18" s="25">
        <f t="shared" si="0"/>
        <v>88.89750259276951</v>
      </c>
      <c r="G18" s="9">
        <v>8766171.37</v>
      </c>
      <c r="H18" s="25">
        <f t="shared" si="1"/>
        <v>75.44784010465752</v>
      </c>
      <c r="I18" s="9">
        <v>1562696.11</v>
      </c>
    </row>
    <row r="19" spans="1:9" ht="19.5" customHeight="1">
      <c r="A19" s="54" t="s">
        <v>126</v>
      </c>
      <c r="B19" s="55"/>
      <c r="C19" s="15">
        <f>SUM(C20:C21)</f>
        <v>82696085</v>
      </c>
      <c r="D19" s="15">
        <f>SUM(D20:D21)</f>
        <v>84129743.85</v>
      </c>
      <c r="E19" s="15">
        <f>SUM(E20:E21)</f>
        <v>72960517.99</v>
      </c>
      <c r="F19" s="15">
        <f t="shared" si="0"/>
        <v>86.72380854990563</v>
      </c>
      <c r="G19" s="15">
        <f>SUM(G20:G21)</f>
        <v>66618930.120000005</v>
      </c>
      <c r="H19" s="15">
        <f t="shared" si="1"/>
        <v>79.18594194079435</v>
      </c>
      <c r="I19" s="15">
        <f>SUM(I20:I21)</f>
        <v>6341587.869999999</v>
      </c>
    </row>
    <row r="20" spans="1:9" ht="28.5" customHeight="1">
      <c r="A20" s="50" t="s">
        <v>127</v>
      </c>
      <c r="B20" s="51"/>
      <c r="C20" s="9">
        <v>37279350</v>
      </c>
      <c r="D20" s="9">
        <v>38788708.85</v>
      </c>
      <c r="E20" s="9">
        <v>31588532.44</v>
      </c>
      <c r="F20" s="25">
        <f t="shared" si="0"/>
        <v>81.4374424324258</v>
      </c>
      <c r="G20" s="9">
        <v>30014465.38</v>
      </c>
      <c r="H20" s="25">
        <f t="shared" si="1"/>
        <v>77.37938763589446</v>
      </c>
      <c r="I20" s="9">
        <v>1574067.06</v>
      </c>
    </row>
    <row r="21" spans="1:9" ht="10.5" customHeight="1">
      <c r="A21" s="50" t="s">
        <v>128</v>
      </c>
      <c r="B21" s="51"/>
      <c r="C21" s="9">
        <v>45416735</v>
      </c>
      <c r="D21" s="9">
        <v>45341035</v>
      </c>
      <c r="E21" s="9">
        <v>41371985.55</v>
      </c>
      <c r="F21" s="25">
        <f t="shared" si="0"/>
        <v>91.24623103552885</v>
      </c>
      <c r="G21" s="9">
        <v>36604464.74</v>
      </c>
      <c r="H21" s="25">
        <f t="shared" si="1"/>
        <v>80.73142737037212</v>
      </c>
      <c r="I21" s="9">
        <v>4767520.81</v>
      </c>
    </row>
    <row r="22" spans="1:9" ht="19.5" customHeight="1">
      <c r="A22" s="27" t="s">
        <v>129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9.5" customHeight="1">
      <c r="A23" s="27" t="s">
        <v>130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9.5" customHeight="1">
      <c r="A24" s="27" t="s">
        <v>131</v>
      </c>
      <c r="B24" s="28"/>
      <c r="C24" s="15">
        <v>226200</v>
      </c>
      <c r="D24" s="15">
        <v>234800</v>
      </c>
      <c r="E24" s="15">
        <v>183905.74</v>
      </c>
      <c r="F24" s="15">
        <f t="shared" si="0"/>
        <v>78.32442078364565</v>
      </c>
      <c r="G24" s="15">
        <v>133236.36</v>
      </c>
      <c r="H24" s="15">
        <f>(G24/D24)*100</f>
        <v>56.74461669505963</v>
      </c>
      <c r="I24" s="15">
        <v>50669.38</v>
      </c>
    </row>
    <row r="25" spans="1:9" ht="19.5" customHeight="1">
      <c r="A25" s="27" t="s">
        <v>132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7.25" customHeight="1">
      <c r="A26" s="60" t="s">
        <v>133</v>
      </c>
      <c r="B26" s="61"/>
      <c r="C26" s="23">
        <f>SUM(C19,C12,C22,C23,C24,C25)</f>
        <v>136196085</v>
      </c>
      <c r="D26" s="23">
        <f>SUM(D12,D19,D24)</f>
        <v>137998613.75</v>
      </c>
      <c r="E26" s="14">
        <f>SUM(E19,E12,E24)</f>
        <v>118315781.99999999</v>
      </c>
      <c r="F26" s="15">
        <f>(E26/D26)*100</f>
        <v>85.7369351654085</v>
      </c>
      <c r="G26" s="14">
        <f>SUM(G19,G12,G24)</f>
        <v>107772452.8</v>
      </c>
      <c r="H26" s="15">
        <f t="shared" si="1"/>
        <v>78.09676479449418</v>
      </c>
      <c r="I26" s="23">
        <f>SUM(I13,I16,I19,I24)</f>
        <v>10543329.200000001</v>
      </c>
    </row>
    <row r="27" spans="1:8" ht="19.5" customHeight="1">
      <c r="A27" s="50"/>
      <c r="B27" s="51"/>
      <c r="C27" s="9"/>
      <c r="D27" s="9"/>
      <c r="E27" s="9"/>
      <c r="F27" s="15"/>
      <c r="G27" s="9"/>
      <c r="H27" s="15"/>
    </row>
    <row r="28" spans="1:9" ht="39" customHeight="1" thickBot="1">
      <c r="A28" s="87" t="s">
        <v>134</v>
      </c>
      <c r="B28" s="88"/>
      <c r="C28" s="88"/>
      <c r="D28" s="88"/>
      <c r="E28" s="88"/>
      <c r="F28" s="88"/>
      <c r="G28" s="53" t="s">
        <v>109</v>
      </c>
      <c r="H28" s="53"/>
      <c r="I28" s="53"/>
    </row>
    <row r="29" spans="1:9" ht="19.5" customHeight="1" thickBot="1" thickTop="1">
      <c r="A29" s="89" t="s">
        <v>136</v>
      </c>
      <c r="B29" s="82"/>
      <c r="C29" s="82"/>
      <c r="D29" s="82"/>
      <c r="E29" s="82"/>
      <c r="F29" s="83"/>
      <c r="G29" s="78">
        <v>24796268.39</v>
      </c>
      <c r="H29" s="79"/>
      <c r="I29" s="80"/>
    </row>
    <row r="30" spans="1:9" ht="16.5" customHeight="1" thickBot="1" thickTop="1">
      <c r="A30" s="89" t="s">
        <v>135</v>
      </c>
      <c r="B30" s="82"/>
      <c r="C30" s="82"/>
      <c r="D30" s="82"/>
      <c r="E30" s="82"/>
      <c r="F30" s="83"/>
      <c r="G30" s="78">
        <v>0</v>
      </c>
      <c r="H30" s="79"/>
      <c r="I30" s="80"/>
    </row>
    <row r="31" spans="1:9" ht="22.5" customHeight="1" thickBot="1" thickTop="1">
      <c r="A31" s="81" t="s">
        <v>150</v>
      </c>
      <c r="B31" s="82"/>
      <c r="C31" s="82"/>
      <c r="D31" s="82"/>
      <c r="E31" s="82"/>
      <c r="F31" s="83"/>
      <c r="G31" s="78">
        <v>0</v>
      </c>
      <c r="H31" s="79"/>
      <c r="I31" s="80"/>
    </row>
    <row r="32" spans="1:9" ht="18.75" customHeight="1" thickBot="1" thickTop="1">
      <c r="A32" s="81" t="s">
        <v>151</v>
      </c>
      <c r="B32" s="82"/>
      <c r="C32" s="82"/>
      <c r="D32" s="82"/>
      <c r="E32" s="82"/>
      <c r="F32" s="83"/>
      <c r="G32" s="78">
        <v>0</v>
      </c>
      <c r="H32" s="79"/>
      <c r="I32" s="80"/>
    </row>
    <row r="33" spans="1:9" ht="18.75" customHeight="1" thickBot="1" thickTop="1">
      <c r="A33" s="81" t="s">
        <v>152</v>
      </c>
      <c r="B33" s="82"/>
      <c r="C33" s="82"/>
      <c r="D33" s="82"/>
      <c r="E33" s="82"/>
      <c r="F33" s="83"/>
      <c r="G33" s="78">
        <v>0</v>
      </c>
      <c r="H33" s="79"/>
      <c r="I33" s="80"/>
    </row>
    <row r="34" spans="1:9" ht="17.25" customHeight="1" thickTop="1">
      <c r="A34" s="107" t="s">
        <v>168</v>
      </c>
      <c r="B34" s="108"/>
      <c r="C34" s="108"/>
      <c r="D34" s="108"/>
      <c r="E34" s="108"/>
      <c r="F34" s="109"/>
      <c r="G34" s="104">
        <v>10198.87</v>
      </c>
      <c r="H34" s="105"/>
      <c r="I34" s="106"/>
    </row>
    <row r="35" spans="1:9" ht="17.25" customHeight="1">
      <c r="A35" s="35" t="s">
        <v>170</v>
      </c>
      <c r="B35" s="36"/>
      <c r="C35" s="36"/>
      <c r="D35" s="36"/>
      <c r="E35" s="36"/>
      <c r="F35" s="37"/>
      <c r="G35" s="99">
        <f>SUM(G29,G34)</f>
        <v>24806467.26</v>
      </c>
      <c r="H35" s="100"/>
      <c r="I35" s="101"/>
    </row>
    <row r="36" spans="1:9" ht="17.25" customHeight="1">
      <c r="A36" s="110" t="s">
        <v>169</v>
      </c>
      <c r="B36" s="111"/>
      <c r="C36" s="111"/>
      <c r="D36" s="111"/>
      <c r="E36" s="111"/>
      <c r="F36" s="112"/>
      <c r="G36" s="99">
        <v>82832749.18</v>
      </c>
      <c r="H36" s="100"/>
      <c r="I36" s="101"/>
    </row>
    <row r="37" spans="1:9" ht="17.25" customHeight="1">
      <c r="A37" s="117" t="s">
        <v>171</v>
      </c>
      <c r="B37" s="111"/>
      <c r="C37" s="111"/>
      <c r="D37" s="111"/>
      <c r="E37" s="111"/>
      <c r="F37" s="112"/>
      <c r="G37" s="99">
        <v>24.24</v>
      </c>
      <c r="H37" s="100"/>
      <c r="I37" s="101"/>
    </row>
    <row r="39" spans="1:9" ht="23.25" customHeight="1" thickBot="1">
      <c r="A39" s="52" t="s">
        <v>137</v>
      </c>
      <c r="B39" s="53"/>
      <c r="C39" s="53"/>
      <c r="D39" s="53"/>
      <c r="E39" s="53"/>
      <c r="F39" s="53"/>
      <c r="G39" s="53"/>
      <c r="H39" s="53"/>
      <c r="I39" s="53"/>
    </row>
    <row r="40" spans="1:9" ht="19.5" customHeight="1" thickTop="1">
      <c r="A40" s="92" t="s">
        <v>138</v>
      </c>
      <c r="B40" s="57"/>
      <c r="C40" s="57" t="s">
        <v>22</v>
      </c>
      <c r="D40" s="38" t="s">
        <v>89</v>
      </c>
      <c r="E40" s="42" t="s">
        <v>9</v>
      </c>
      <c r="F40" s="43"/>
      <c r="G40" s="42" t="s">
        <v>1</v>
      </c>
      <c r="H40" s="43"/>
      <c r="I40" s="38" t="s">
        <v>139</v>
      </c>
    </row>
    <row r="41" spans="1:9" ht="36.75" customHeight="1">
      <c r="A41" s="58"/>
      <c r="B41" s="59"/>
      <c r="C41" s="59"/>
      <c r="D41" s="39"/>
      <c r="E41" s="19" t="s">
        <v>90</v>
      </c>
      <c r="F41" s="19" t="s">
        <v>91</v>
      </c>
      <c r="G41" s="19" t="s">
        <v>23</v>
      </c>
      <c r="H41" s="19" t="s">
        <v>92</v>
      </c>
      <c r="I41" s="39"/>
    </row>
    <row r="42" spans="1:9" ht="30" customHeight="1">
      <c r="A42" s="102" t="s">
        <v>153</v>
      </c>
      <c r="B42" s="103"/>
      <c r="C42" s="25">
        <v>0</v>
      </c>
      <c r="D42" s="25">
        <v>0</v>
      </c>
      <c r="E42" s="25">
        <v>0</v>
      </c>
      <c r="F42" s="15">
        <v>0</v>
      </c>
      <c r="G42" s="15">
        <v>0</v>
      </c>
      <c r="H42" s="25">
        <v>0</v>
      </c>
      <c r="I42" s="15">
        <v>0</v>
      </c>
    </row>
    <row r="43" spans="1:9" ht="25.5" customHeight="1">
      <c r="A43" s="102" t="s">
        <v>154</v>
      </c>
      <c r="B43" s="103"/>
      <c r="C43" s="9">
        <v>8770000</v>
      </c>
      <c r="D43" s="9">
        <v>9389465.21</v>
      </c>
      <c r="E43" s="9">
        <v>9289718.85</v>
      </c>
      <c r="F43" s="25">
        <f>(E43/D43)*100</f>
        <v>98.9376779425758</v>
      </c>
      <c r="G43" s="9">
        <v>6693640.3</v>
      </c>
      <c r="H43" s="25">
        <f>(G43/D43)*100</f>
        <v>71.28883435098216</v>
      </c>
      <c r="I43" s="9">
        <v>2596078.55</v>
      </c>
    </row>
    <row r="44" spans="1:9" ht="19.5" customHeight="1">
      <c r="A44" s="102" t="s">
        <v>155</v>
      </c>
      <c r="B44" s="103"/>
      <c r="C44" s="9">
        <v>0</v>
      </c>
      <c r="D44" s="9">
        <v>0</v>
      </c>
      <c r="E44" s="9">
        <v>0</v>
      </c>
      <c r="F44" s="25">
        <v>0</v>
      </c>
      <c r="G44" s="9">
        <v>0</v>
      </c>
      <c r="H44" s="25">
        <v>0</v>
      </c>
      <c r="I44" s="9">
        <v>0</v>
      </c>
    </row>
    <row r="45" spans="1:9" ht="25.5" customHeight="1">
      <c r="A45" s="102" t="s">
        <v>156</v>
      </c>
      <c r="B45" s="103"/>
      <c r="C45" s="9">
        <v>11683660</v>
      </c>
      <c r="D45" s="9">
        <v>15061370.63</v>
      </c>
      <c r="E45" s="9">
        <v>14022606.96</v>
      </c>
      <c r="F45" s="25">
        <f>(E45/D45)*100</f>
        <v>93.10312656451772</v>
      </c>
      <c r="G45" s="9">
        <v>10167388.11</v>
      </c>
      <c r="H45" s="25">
        <f>(G45/D45)*100</f>
        <v>67.5063934071716</v>
      </c>
      <c r="I45" s="9">
        <v>3855218.85</v>
      </c>
    </row>
    <row r="46" spans="1:9" ht="28.5" customHeight="1">
      <c r="A46" s="60" t="s">
        <v>172</v>
      </c>
      <c r="B46" s="61"/>
      <c r="C46" s="26">
        <f>SUM(C42:C45)</f>
        <v>20453660</v>
      </c>
      <c r="D46" s="26">
        <f>SUM(D42:D45)</f>
        <v>24450835.840000004</v>
      </c>
      <c r="E46" s="26">
        <f>SUM(E42:E45)</f>
        <v>23312325.810000002</v>
      </c>
      <c r="F46" s="15">
        <f>(E46/D46)*100</f>
        <v>95.34367643932453</v>
      </c>
      <c r="G46" s="26">
        <f>SUM(G42:G45)</f>
        <v>16861028.41</v>
      </c>
      <c r="H46" s="15">
        <f>(G46/D46)*100</f>
        <v>68.95890398321859</v>
      </c>
      <c r="I46" s="26">
        <f>SUM(I43:I45)</f>
        <v>6451297.4</v>
      </c>
    </row>
    <row r="47" spans="1:9" ht="28.5" customHeight="1">
      <c r="A47" s="60" t="s">
        <v>173</v>
      </c>
      <c r="B47" s="61"/>
      <c r="C47" s="26">
        <f>C46+C26</f>
        <v>156649745</v>
      </c>
      <c r="D47" s="26">
        <f>D46+D26</f>
        <v>162449449.59</v>
      </c>
      <c r="E47" s="26">
        <f>E46+E26</f>
        <v>141628107.81</v>
      </c>
      <c r="F47" s="15">
        <f>(E47/D47)*100</f>
        <v>87.18287945416239</v>
      </c>
      <c r="G47" s="26">
        <f>G46+G26</f>
        <v>124633481.21</v>
      </c>
      <c r="H47" s="15">
        <f>(G47/D47)*100</f>
        <v>76.72139334701207</v>
      </c>
      <c r="I47" s="26">
        <v>16994626.6</v>
      </c>
    </row>
    <row r="48" spans="1:9" ht="28.5" customHeight="1" thickBot="1">
      <c r="A48" s="21"/>
      <c r="B48" s="22"/>
      <c r="C48" s="26"/>
      <c r="D48" s="26"/>
      <c r="E48" s="26"/>
      <c r="F48" s="15"/>
      <c r="G48" s="26"/>
      <c r="H48" s="15"/>
      <c r="I48" s="9"/>
    </row>
    <row r="49" spans="1:9" ht="28.5" customHeight="1" thickTop="1">
      <c r="A49" s="92" t="s">
        <v>140</v>
      </c>
      <c r="B49" s="57"/>
      <c r="C49" s="113" t="s">
        <v>141</v>
      </c>
      <c r="D49" s="114"/>
      <c r="E49" s="115"/>
      <c r="F49" s="113" t="s">
        <v>142</v>
      </c>
      <c r="G49" s="114"/>
      <c r="H49" s="114"/>
      <c r="I49" s="116"/>
    </row>
    <row r="50" spans="1:9" ht="22.5" customHeight="1">
      <c r="A50" s="60" t="s">
        <v>157</v>
      </c>
      <c r="B50" s="61"/>
      <c r="C50" s="93">
        <v>0</v>
      </c>
      <c r="D50" s="94"/>
      <c r="E50" s="95"/>
      <c r="F50" s="93">
        <v>10198.87</v>
      </c>
      <c r="G50" s="94"/>
      <c r="H50" s="94"/>
      <c r="I50" s="95"/>
    </row>
    <row r="51" spans="1:9" ht="16.5" customHeight="1">
      <c r="A51" s="50" t="s">
        <v>158</v>
      </c>
      <c r="B51" s="51"/>
      <c r="C51" s="96">
        <v>0</v>
      </c>
      <c r="D51" s="97"/>
      <c r="E51" s="98"/>
      <c r="F51" s="96">
        <v>10198.87</v>
      </c>
      <c r="G51" s="97"/>
      <c r="H51" s="97"/>
      <c r="I51" s="98"/>
    </row>
    <row r="52" spans="1:9" ht="18.75" customHeight="1">
      <c r="A52" s="50" t="s">
        <v>159</v>
      </c>
      <c r="B52" s="51"/>
      <c r="C52" s="96">
        <v>0</v>
      </c>
      <c r="D52" s="97"/>
      <c r="E52" s="98"/>
      <c r="F52" s="96">
        <v>0</v>
      </c>
      <c r="G52" s="97"/>
      <c r="H52" s="97"/>
      <c r="I52" s="98"/>
    </row>
    <row r="53" spans="1:9" ht="13.5" customHeight="1" thickBot="1">
      <c r="A53" s="21"/>
      <c r="B53" s="22"/>
      <c r="C53" s="26"/>
      <c r="D53" s="26"/>
      <c r="E53" s="26"/>
      <c r="F53" s="15"/>
      <c r="G53" s="26"/>
      <c r="H53" s="15"/>
      <c r="I53" s="9"/>
    </row>
    <row r="54" spans="1:9" ht="28.5" customHeight="1" thickTop="1">
      <c r="A54" s="92" t="s">
        <v>143</v>
      </c>
      <c r="B54" s="57"/>
      <c r="C54" s="113" t="s">
        <v>73</v>
      </c>
      <c r="D54" s="114"/>
      <c r="E54" s="115"/>
      <c r="F54" s="113" t="s">
        <v>144</v>
      </c>
      <c r="G54" s="114"/>
      <c r="H54" s="114"/>
      <c r="I54" s="116"/>
    </row>
    <row r="55" spans="1:9" ht="22.5" customHeight="1">
      <c r="A55" s="60" t="s">
        <v>160</v>
      </c>
      <c r="B55" s="61"/>
      <c r="C55" s="93">
        <v>3693740.69</v>
      </c>
      <c r="D55" s="94"/>
      <c r="E55" s="95"/>
      <c r="F55" s="93">
        <v>1903982.48</v>
      </c>
      <c r="G55" s="94"/>
      <c r="H55" s="94"/>
      <c r="I55" s="95"/>
    </row>
    <row r="56" spans="1:9" ht="16.5" customHeight="1">
      <c r="A56" s="60" t="s">
        <v>161</v>
      </c>
      <c r="B56" s="61"/>
      <c r="C56" s="93">
        <v>57547161.99</v>
      </c>
      <c r="D56" s="94"/>
      <c r="E56" s="95"/>
      <c r="F56" s="93">
        <v>6738295.68</v>
      </c>
      <c r="G56" s="94"/>
      <c r="H56" s="94"/>
      <c r="I56" s="95"/>
    </row>
    <row r="57" spans="1:9" ht="19.5" customHeight="1">
      <c r="A57" s="60" t="s">
        <v>162</v>
      </c>
      <c r="B57" s="61"/>
      <c r="C57" s="9"/>
      <c r="D57" s="9"/>
      <c r="E57" s="26">
        <f>SUM(E58:E59)</f>
        <v>53159808.36</v>
      </c>
      <c r="F57" s="93">
        <v>7528925.47</v>
      </c>
      <c r="G57" s="94"/>
      <c r="H57" s="94"/>
      <c r="I57" s="95"/>
    </row>
    <row r="58" spans="1:9" ht="12.75" customHeight="1">
      <c r="A58" s="50" t="s">
        <v>145</v>
      </c>
      <c r="B58" s="51"/>
      <c r="C58" s="9"/>
      <c r="D58" s="9"/>
      <c r="E58" s="9">
        <v>51260996.42</v>
      </c>
      <c r="F58" s="96">
        <v>6454704</v>
      </c>
      <c r="G58" s="97"/>
      <c r="H58" s="97"/>
      <c r="I58" s="98"/>
    </row>
    <row r="59" spans="1:9" ht="17.25" customHeight="1">
      <c r="A59" s="50" t="s">
        <v>146</v>
      </c>
      <c r="B59" s="51"/>
      <c r="C59" s="23"/>
      <c r="D59" s="23"/>
      <c r="E59" s="9">
        <v>1898811.94</v>
      </c>
      <c r="F59" s="96">
        <v>1074221.47</v>
      </c>
      <c r="G59" s="97"/>
      <c r="H59" s="97"/>
      <c r="I59" s="98"/>
    </row>
    <row r="60" spans="1:9" ht="17.25" customHeight="1">
      <c r="A60" s="60" t="s">
        <v>163</v>
      </c>
      <c r="B60" s="61"/>
      <c r="E60" s="26">
        <v>58416.85</v>
      </c>
      <c r="F60" s="93">
        <v>13429.13</v>
      </c>
      <c r="G60" s="94"/>
      <c r="H60" s="94"/>
      <c r="I60" s="95"/>
    </row>
    <row r="61" spans="1:9" ht="12.75">
      <c r="A61" s="60" t="s">
        <v>164</v>
      </c>
      <c r="B61" s="61"/>
      <c r="E61" s="26">
        <v>8139511.17</v>
      </c>
      <c r="F61" s="93">
        <v>1126781.82</v>
      </c>
      <c r="G61" s="94"/>
      <c r="H61" s="94"/>
      <c r="I61" s="95"/>
    </row>
    <row r="62" spans="1:9" ht="12.75">
      <c r="A62" s="60" t="s">
        <v>165</v>
      </c>
      <c r="B62" s="61"/>
      <c r="E62" s="9">
        <v>93040.99</v>
      </c>
      <c r="F62" s="93">
        <v>309372.42</v>
      </c>
      <c r="G62" s="94"/>
      <c r="H62" s="94"/>
      <c r="I62" s="95"/>
    </row>
    <row r="63" spans="1:9" ht="12.75">
      <c r="A63" s="50" t="s">
        <v>166</v>
      </c>
      <c r="B63" s="51"/>
      <c r="E63" s="9">
        <v>93040.99</v>
      </c>
      <c r="F63" s="93">
        <v>0</v>
      </c>
      <c r="G63" s="94"/>
      <c r="H63" s="94"/>
      <c r="I63" s="95"/>
    </row>
    <row r="64" spans="1:9" ht="12.75">
      <c r="A64" s="50" t="s">
        <v>174</v>
      </c>
      <c r="B64" s="51"/>
      <c r="E64" s="9">
        <v>0</v>
      </c>
      <c r="F64" s="44"/>
      <c r="G64" s="45"/>
      <c r="H64" s="45"/>
      <c r="I64" s="49">
        <v>0</v>
      </c>
    </row>
    <row r="65" spans="1:9" ht="12.75">
      <c r="A65" s="50" t="s">
        <v>175</v>
      </c>
      <c r="B65" s="51"/>
      <c r="E65" s="9">
        <v>0</v>
      </c>
      <c r="F65" s="93">
        <v>0</v>
      </c>
      <c r="G65" s="94"/>
      <c r="H65" s="94"/>
      <c r="I65" s="95"/>
    </row>
    <row r="66" spans="1:9" ht="12.75">
      <c r="A66" s="50" t="s">
        <v>176</v>
      </c>
      <c r="B66" s="51"/>
      <c r="E66" s="9">
        <v>0</v>
      </c>
      <c r="F66" s="44"/>
      <c r="G66" s="45"/>
      <c r="H66" s="45"/>
      <c r="I66" s="49">
        <v>0</v>
      </c>
    </row>
    <row r="67" spans="1:9" ht="12.75">
      <c r="A67" s="60" t="s">
        <v>167</v>
      </c>
      <c r="B67" s="61"/>
      <c r="E67" s="26">
        <v>8232552.16</v>
      </c>
      <c r="F67" s="93">
        <v>1436154.24</v>
      </c>
      <c r="G67" s="94"/>
      <c r="H67" s="94"/>
      <c r="I67" s="95"/>
    </row>
    <row r="71" spans="1:8" s="29" customFormat="1" ht="12.75">
      <c r="A71" s="30" t="s">
        <v>2</v>
      </c>
      <c r="B71" s="66" t="s">
        <v>3</v>
      </c>
      <c r="C71" s="66"/>
      <c r="E71" s="66" t="s">
        <v>147</v>
      </c>
      <c r="F71" s="66"/>
      <c r="H71" s="30" t="s">
        <v>24</v>
      </c>
    </row>
    <row r="72" spans="1:8" s="29" customFormat="1" ht="12.75">
      <c r="A72" s="30" t="s">
        <v>4</v>
      </c>
      <c r="B72" s="66" t="s">
        <v>25</v>
      </c>
      <c r="C72" s="66"/>
      <c r="E72" s="66" t="s">
        <v>26</v>
      </c>
      <c r="F72" s="66"/>
      <c r="H72" s="30" t="s">
        <v>27</v>
      </c>
    </row>
    <row r="73" spans="1:3" s="29" customFormat="1" ht="12.75">
      <c r="A73" s="30" t="s">
        <v>6</v>
      </c>
      <c r="B73" s="66" t="s">
        <v>7</v>
      </c>
      <c r="C73" s="66"/>
    </row>
  </sheetData>
  <sheetProtection selectLockedCells="1"/>
  <mergeCells count="99">
    <mergeCell ref="A66:B66"/>
    <mergeCell ref="F67:I67"/>
    <mergeCell ref="G35:I35"/>
    <mergeCell ref="A67:B67"/>
    <mergeCell ref="F57:I57"/>
    <mergeCell ref="F58:I58"/>
    <mergeCell ref="F59:I59"/>
    <mergeCell ref="F60:I60"/>
    <mergeCell ref="F61:I61"/>
    <mergeCell ref="F62:I62"/>
    <mergeCell ref="F63:I63"/>
    <mergeCell ref="F65:I65"/>
    <mergeCell ref="A61:B61"/>
    <mergeCell ref="A62:B62"/>
    <mergeCell ref="A63:B63"/>
    <mergeCell ref="A65:B65"/>
    <mergeCell ref="A64:B64"/>
    <mergeCell ref="C56:E56"/>
    <mergeCell ref="F56:I56"/>
    <mergeCell ref="A58:B58"/>
    <mergeCell ref="A60:B60"/>
    <mergeCell ref="A54:B54"/>
    <mergeCell ref="C54:E54"/>
    <mergeCell ref="F54:I54"/>
    <mergeCell ref="C55:E55"/>
    <mergeCell ref="F55:I55"/>
    <mergeCell ref="B73:C73"/>
    <mergeCell ref="A1:I1"/>
    <mergeCell ref="B71:C71"/>
    <mergeCell ref="E71:F71"/>
    <mergeCell ref="B72:C72"/>
    <mergeCell ref="E72:F72"/>
    <mergeCell ref="A55:B55"/>
    <mergeCell ref="A56:B56"/>
    <mergeCell ref="A57:B57"/>
    <mergeCell ref="A59:B59"/>
    <mergeCell ref="A27:B27"/>
    <mergeCell ref="A42:B42"/>
    <mergeCell ref="E40:F40"/>
    <mergeCell ref="G30:I30"/>
    <mergeCell ref="G31:I31"/>
    <mergeCell ref="G28:I28"/>
    <mergeCell ref="G29:I29"/>
    <mergeCell ref="A31:F31"/>
    <mergeCell ref="A52:B52"/>
    <mergeCell ref="C51:E51"/>
    <mergeCell ref="C50:E50"/>
    <mergeCell ref="C52:E52"/>
    <mergeCell ref="A50:B50"/>
    <mergeCell ref="A51:B51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I10:I11"/>
    <mergeCell ref="A32:F32"/>
    <mergeCell ref="A37:F37"/>
    <mergeCell ref="A39:I39"/>
    <mergeCell ref="A28:F28"/>
    <mergeCell ref="A29:F29"/>
    <mergeCell ref="A30:F30"/>
    <mergeCell ref="G32:I32"/>
    <mergeCell ref="A33:F33"/>
    <mergeCell ref="G33:I33"/>
    <mergeCell ref="F52:I52"/>
    <mergeCell ref="A34:F34"/>
    <mergeCell ref="A36:F36"/>
    <mergeCell ref="G36:I36"/>
    <mergeCell ref="A49:B49"/>
    <mergeCell ref="C49:E49"/>
    <mergeCell ref="F49:I49"/>
    <mergeCell ref="A43:B43"/>
    <mergeCell ref="G40:H40"/>
    <mergeCell ref="A47:B47"/>
    <mergeCell ref="G34:I34"/>
    <mergeCell ref="A13:B13"/>
    <mergeCell ref="A14:B14"/>
    <mergeCell ref="A21:B21"/>
    <mergeCell ref="A26:B26"/>
    <mergeCell ref="A15:B15"/>
    <mergeCell ref="A16:B16"/>
    <mergeCell ref="A17:B17"/>
    <mergeCell ref="A18:B18"/>
    <mergeCell ref="A20:B20"/>
    <mergeCell ref="F50:I50"/>
    <mergeCell ref="F51:I51"/>
    <mergeCell ref="G37:I37"/>
    <mergeCell ref="A40:B41"/>
    <mergeCell ref="C40:C41"/>
    <mergeCell ref="D40:D41"/>
    <mergeCell ref="I40:I41"/>
    <mergeCell ref="A45:B45"/>
    <mergeCell ref="A44:B44"/>
    <mergeCell ref="A46:B4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2015-10-08T19:21:32Z</cp:lastPrinted>
  <dcterms:created xsi:type="dcterms:W3CDTF">2013-05-15T13:44:41Z</dcterms:created>
  <dcterms:modified xsi:type="dcterms:W3CDTF">2019-12-06T19:38:40Z</dcterms:modified>
  <cp:category/>
  <cp:version/>
  <cp:contentType/>
  <cp:contentStatus/>
</cp:coreProperties>
</file>