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4º Bim" sheetId="1" r:id="rId1"/>
    <sheet name="Dem. Ensino - Despesas- 4º Bim" sheetId="2" r:id="rId2"/>
    <sheet name="Dem. Manut e outras - 4º B" sheetId="3" r:id="rId3"/>
  </sheets>
  <definedNames>
    <definedName name="_xlfn.SUMIFS" hidden="1">#NAME?</definedName>
    <definedName name="_xlnm.Print_Area" localSheetId="1">'Dem. Ensino - Despesas- 4º Bim'!$A$1:$E$21</definedName>
    <definedName name="_xlnm.Print_Area" localSheetId="2">'Dem. Manut e outras - 4º B'!$A$1:$E$21</definedName>
    <definedName name="_xlnm.Print_Area" localSheetId="0">'Dem.Ensino - Receitas - 4º Bim'!$A$1:$F$111</definedName>
    <definedName name="Z_FED31D73_12BC_4C9A_9468_72952A34E245_.wvu.PrintArea" localSheetId="1" hidden="1">'Dem. Ensino - Despesas- 4º Bim'!$A$1:$E$21</definedName>
    <definedName name="Z_FED31D73_12BC_4C9A_9468_72952A34E245_.wvu.PrintArea" localSheetId="2" hidden="1">'Dem. Manut e outras - 4º B'!$A$1:$E$21</definedName>
    <definedName name="Z_FED31D73_12BC_4C9A_9468_72952A34E245_.wvu.PrintArea" localSheetId="0" hidden="1">'Dem.Ensino - Receitas - 4º Bim'!$A$1:$F$111</definedName>
  </definedNames>
  <calcPr fullCalcOnLoad="1"/>
</workbook>
</file>

<file path=xl/sharedStrings.xml><?xml version="1.0" encoding="utf-8"?>
<sst xmlns="http://schemas.openxmlformats.org/spreadsheetml/2006/main" count="244" uniqueCount="176">
  <si>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</si>
  <si>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</si>
  <si>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</si>
  <si>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</si>
  <si>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</si>
  <si>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</si>
  <si>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</si>
  <si>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</si>
  <si>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</si>
  <si>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</si>
  <si>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</si>
  <si>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</si>
  <si>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</si>
  <si>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</si>
  <si>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</si>
  <si>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</si>
  <si>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</si>
  <si>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</si>
  <si>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</si>
  <si>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</si>
  <si>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</si>
  <si>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</si>
  <si>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</si>
  <si>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</si>
  <si>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</si>
  <si>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</si>
  <si>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</si>
  <si>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</si>
  <si>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</si>
  <si>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</si>
  <si>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</si>
  <si>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</si>
  <si>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</si>
  <si>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</si>
  <si>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</si>
  <si>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</si>
  <si>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</si>
  <si>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</si>
  <si>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</si>
  <si>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</si>
  <si>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</si>
  <si>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</si>
  <si>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</si>
  <si>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</si>
  <si>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</si>
  <si>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</si>
  <si>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</si>
  <si>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</si>
  <si>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</si>
  <si>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</si>
  <si>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</si>
  <si>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</si>
  <si>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</si>
  <si>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</si>
  <si>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</si>
  <si>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</si>
  <si>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</si>
  <si>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</si>
  <si>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</si>
  <si>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</si>
  <si>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</si>
  <si>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</si>
  <si>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</si>
  <si>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</si>
  <si>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</si>
  <si>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</si>
  <si>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</si>
  <si>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</si>
  <si>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</si>
  <si>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</si>
  <si>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</si>
  <si>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</si>
  <si>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</si>
  <si>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</si>
  <si>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</si>
  <si>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</si>
  <si>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</si>
  <si>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</si>
  <si>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</si>
  <si>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</si>
  <si>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</si>
  <si>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</si>
  <si>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</si>
  <si>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</si>
  <si>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</si>
  <si>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</si>
  <si>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</si>
  <si>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</si>
  <si>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</si>
  <si>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</si>
  <si>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</si>
  <si>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</si>
  <si>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</si>
  <si>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</si>
  <si>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</si>
  <si>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</si>
  <si>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</si>
  <si>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</si>
  <si>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</si>
  <si>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</si>
  <si>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</si>
  <si>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</si>
  <si>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</si>
  <si>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</si>
  <si>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</si>
  <si>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</si>
  <si>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</si>
  <si>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</si>
  <si>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</si>
  <si>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</si>
  <si>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</si>
  <si>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</si>
  <si>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</si>
  <si>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</si>
  <si>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</si>
  <si>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</si>
  <si>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</si>
  <si>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</si>
  <si>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</si>
  <si>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</si>
  <si>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</si>
  <si>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</si>
  <si>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</si>
  <si>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</si>
  <si>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</si>
  <si>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</si>
  <si>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</si>
  <si>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</si>
  <si>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</si>
  <si>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</si>
  <si>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</si>
  <si>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</si>
  <si>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</si>
  <si>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</si>
  <si>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</si>
  <si>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</si>
  <si>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</si>
  <si>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</si>
  <si>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</si>
  <si>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</si>
  <si>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</si>
  <si>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</si>
  <si>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</si>
  <si>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</si>
  <si>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</si>
  <si>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</si>
  <si>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</si>
  <si>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</si>
  <si>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</si>
  <si>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</si>
  <si>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</si>
  <si>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</si>
  <si>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</si>
  <si>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</si>
  <si>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</si>
  <si>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</si>
  <si>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</si>
  <si>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</si>
  <si>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</si>
  <si>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</si>
  <si>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</si>
  <si>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</si>
  <si>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</si>
  <si>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</si>
  <si>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</si>
  <si>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</si>
  <si>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</si>
  <si>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</si>
  <si>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</si>
  <si>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</si>
  <si>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</si>
  <si>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</si>
  <si>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</si>
  <si>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>Adauto Batista de Oliveira</t>
  </si>
  <si>
    <t xml:space="preserve">   21. DESPESAS CUSTEADAS COM O SALDO DO ITEM 20 ATÉ O 1º TRIMESTRE DE 2019</t>
  </si>
  <si>
    <t>4º BIMESTRE DE 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</si>
</sst>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center" vertical="center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5" fillId="23" borderId="3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6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0" fontId="5" fillId="0" borderId="20" xfId="53" applyFont="1" applyFill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171" fontId="5" fillId="0" borderId="19" xfId="53" applyNumberFormat="1" applyFont="1" applyFill="1" applyBorder="1" applyAlignment="1" applyProtection="1">
      <alignment horizontal="center" vertical="center"/>
      <protection hidden="1"/>
    </xf>
    <xf numFmtId="171" fontId="5" fillId="0" borderId="20" xfId="53" applyNumberFormat="1" applyFont="1" applyFill="1" applyBorder="1" applyAlignment="1" applyProtection="1">
      <alignment horizontal="center" vertical="center"/>
      <protection hidden="1"/>
    </xf>
    <xf numFmtId="171" fontId="5" fillId="0" borderId="38" xfId="53" applyNumberFormat="1" applyFont="1" applyFill="1" applyBorder="1" applyAlignment="1" applyProtection="1">
      <alignment horizontal="center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6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6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37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42" xfId="53" applyFont="1" applyFill="1" applyBorder="1" applyAlignment="1" applyProtection="1">
      <alignment horizontal="center" vertical="center" wrapText="1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22" xfId="53" applyFont="1" applyBorder="1" applyAlignment="1" applyProtection="1">
      <alignment horizontal="left" vertical="center"/>
      <protection hidden="1"/>
    </xf>
    <xf numFmtId="0" fontId="6" fillId="0" borderId="23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45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zoomScalePageLayoutView="0" workbookViewId="0" topLeftCell="A1">
      <selection activeCell="E68" sqref="E68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5" t="s">
        <v>28</v>
      </c>
      <c r="B1" s="65"/>
      <c r="C1" s="65"/>
      <c r="D1" s="65"/>
      <c r="E1" s="65"/>
      <c r="F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29</v>
      </c>
      <c r="B9" s="3"/>
      <c r="C9" s="3"/>
      <c r="D9" s="3"/>
      <c r="E9" s="3"/>
      <c r="F9" s="24">
        <v>1</v>
      </c>
    </row>
    <row r="10" spans="1:6" ht="15.75" customHeight="1" thickBot="1">
      <c r="A10" s="71" t="s">
        <v>31</v>
      </c>
      <c r="B10" s="72"/>
      <c r="C10" s="72"/>
      <c r="D10" s="72"/>
      <c r="E10" s="72"/>
      <c r="F10" s="72"/>
    </row>
    <row r="11" spans="1:6" ht="19.5" customHeight="1" thickTop="1">
      <c r="A11" s="69" t="s">
        <v>30</v>
      </c>
      <c r="B11" s="59"/>
      <c r="C11" s="59" t="s">
        <v>19</v>
      </c>
      <c r="D11" s="61" t="s">
        <v>20</v>
      </c>
      <c r="E11" s="39" t="s">
        <v>8</v>
      </c>
      <c r="F11" s="40"/>
    </row>
    <row r="12" spans="1:6" ht="19.5" customHeight="1">
      <c r="A12" s="70"/>
      <c r="B12" s="60"/>
      <c r="C12" s="60"/>
      <c r="D12" s="62"/>
      <c r="E12" s="19" t="s">
        <v>21</v>
      </c>
      <c r="F12" s="19" t="s">
        <v>32</v>
      </c>
    </row>
    <row r="13" spans="1:6" ht="19.5" customHeight="1">
      <c r="A13" s="41" t="s">
        <v>33</v>
      </c>
      <c r="B13" s="42"/>
      <c r="C13" s="15">
        <f>SUM(C14,C17,C20,C23)</f>
        <v>206940640</v>
      </c>
      <c r="D13" s="15">
        <f>SUM(D14,D17,D20,D23)</f>
        <v>206940640</v>
      </c>
      <c r="E13" s="15">
        <f>SUM(E14,E17,E20,E23)</f>
        <v>144353220.12</v>
      </c>
      <c r="F13" s="15">
        <f>(E13/D13)*100</f>
        <v>69.75585854958214</v>
      </c>
    </row>
    <row r="14" spans="1:6" ht="19.5" customHeight="1">
      <c r="A14" s="67" t="s">
        <v>34</v>
      </c>
      <c r="B14" s="68"/>
      <c r="C14" s="26">
        <f>SUM(C15:C16)</f>
        <v>109215800</v>
      </c>
      <c r="D14" s="26">
        <f>SUM(D15:D16)</f>
        <v>109215800</v>
      </c>
      <c r="E14" s="26">
        <f>SUM(E15:E16)</f>
        <v>79541156.91</v>
      </c>
      <c r="F14" s="15">
        <f aca="true" t="shared" si="0" ref="F14:F26">(E14/D14)*100</f>
        <v>72.82934970031808</v>
      </c>
    </row>
    <row r="15" spans="1:6" ht="19.5" customHeight="1">
      <c r="A15" s="45" t="s">
        <v>35</v>
      </c>
      <c r="B15" s="46"/>
      <c r="C15" s="9">
        <v>102908600</v>
      </c>
      <c r="D15" s="9">
        <v>102908600</v>
      </c>
      <c r="E15" s="9">
        <v>78115827.85</v>
      </c>
      <c r="F15" s="25">
        <f t="shared" si="0"/>
        <v>75.9079686731721</v>
      </c>
    </row>
    <row r="16" spans="1:6" ht="19.5" customHeight="1">
      <c r="A16" s="45" t="s">
        <v>36</v>
      </c>
      <c r="B16" s="46"/>
      <c r="C16" s="9">
        <v>6307200</v>
      </c>
      <c r="D16" s="9">
        <v>6307200</v>
      </c>
      <c r="E16" s="9">
        <v>1425329.06</v>
      </c>
      <c r="F16" s="25">
        <f t="shared" si="0"/>
        <v>22.59844400050736</v>
      </c>
    </row>
    <row r="17" spans="1:6" ht="19.5" customHeight="1">
      <c r="A17" s="67" t="s">
        <v>37</v>
      </c>
      <c r="B17" s="68"/>
      <c r="C17" s="26">
        <f>SUM(C18:C19)</f>
        <v>16275300</v>
      </c>
      <c r="D17" s="26">
        <f>SUM(D18:D19)</f>
        <v>16275300</v>
      </c>
      <c r="E17" s="26">
        <f>SUM(E18:E19)</f>
        <v>10161056.930000002</v>
      </c>
      <c r="F17" s="15">
        <f t="shared" si="0"/>
        <v>62.43237869655246</v>
      </c>
    </row>
    <row r="18" spans="1:6" ht="19.5" customHeight="1">
      <c r="A18" s="45" t="s">
        <v>38</v>
      </c>
      <c r="B18" s="46"/>
      <c r="C18" s="9">
        <v>16270600</v>
      </c>
      <c r="D18" s="9">
        <v>16270600</v>
      </c>
      <c r="E18" s="9">
        <v>10160859.71</v>
      </c>
      <c r="F18" s="25">
        <f t="shared" si="0"/>
        <v>62.4492010743304</v>
      </c>
    </row>
    <row r="19" spans="1:6" ht="19.5" customHeight="1">
      <c r="A19" s="45" t="s">
        <v>39</v>
      </c>
      <c r="B19" s="46"/>
      <c r="C19" s="9">
        <v>4700</v>
      </c>
      <c r="D19" s="9">
        <v>4700</v>
      </c>
      <c r="E19" s="9">
        <v>197.22</v>
      </c>
      <c r="F19" s="15">
        <f t="shared" si="0"/>
        <v>4.196170212765957</v>
      </c>
    </row>
    <row r="20" spans="1:6" ht="19.5" customHeight="1">
      <c r="A20" s="67" t="s">
        <v>40</v>
      </c>
      <c r="B20" s="68"/>
      <c r="C20" s="26">
        <f>SUM(C21:C22)</f>
        <v>64202000</v>
      </c>
      <c r="D20" s="26">
        <f>SUM(D21:D22)</f>
        <v>64202000</v>
      </c>
      <c r="E20" s="26">
        <f>SUM(E21:E22)</f>
        <v>44144961.96</v>
      </c>
      <c r="F20" s="15">
        <f t="shared" si="0"/>
        <v>68.7594809507492</v>
      </c>
    </row>
    <row r="21" spans="1:6" ht="19.5" customHeight="1">
      <c r="A21" s="45" t="s">
        <v>41</v>
      </c>
      <c r="B21" s="46"/>
      <c r="C21" s="9">
        <v>60193700</v>
      </c>
      <c r="D21" s="9">
        <v>60193700</v>
      </c>
      <c r="E21" s="9">
        <v>42584689.17</v>
      </c>
      <c r="F21" s="25">
        <f t="shared" si="0"/>
        <v>70.74608998948395</v>
      </c>
    </row>
    <row r="22" spans="1:6" ht="19.5" customHeight="1">
      <c r="A22" s="45" t="s">
        <v>42</v>
      </c>
      <c r="B22" s="46"/>
      <c r="C22" s="9">
        <v>4008300</v>
      </c>
      <c r="D22" s="9">
        <v>4008300</v>
      </c>
      <c r="E22" s="9">
        <v>1560272.79</v>
      </c>
      <c r="F22" s="25">
        <f t="shared" si="0"/>
        <v>38.92604819998503</v>
      </c>
    </row>
    <row r="23" spans="1:6" ht="19.5" customHeight="1">
      <c r="A23" s="67" t="s">
        <v>43</v>
      </c>
      <c r="B23" s="68"/>
      <c r="C23" s="15">
        <v>17247540</v>
      </c>
      <c r="D23" s="15">
        <v>17247540</v>
      </c>
      <c r="E23" s="15">
        <v>10506044.32</v>
      </c>
      <c r="F23" s="15">
        <f t="shared" si="0"/>
        <v>60.91329151867455</v>
      </c>
    </row>
    <row r="24" spans="1:6" ht="19.5" customHeight="1">
      <c r="A24" s="41" t="s">
        <v>44</v>
      </c>
      <c r="B24" s="42"/>
      <c r="C24" s="26">
        <f>SUM(C25,C29,C30,C31,C32,C33)</f>
        <v>201253300</v>
      </c>
      <c r="D24" s="26">
        <f>SUM(D25,D29,D30,D31,D32,D33)</f>
        <v>201253300</v>
      </c>
      <c r="E24" s="26">
        <f>SUM(E25,E29,E30,E31,E32,E33)</f>
        <v>137572778.44</v>
      </c>
      <c r="F24" s="15">
        <f t="shared" si="0"/>
        <v>68.35802366470513</v>
      </c>
    </row>
    <row r="25" spans="1:6" ht="19.5" customHeight="1">
      <c r="A25" s="67" t="s">
        <v>45</v>
      </c>
      <c r="B25" s="68"/>
      <c r="C25" s="26">
        <f>SUM(C26:C28)</f>
        <v>55385400</v>
      </c>
      <c r="D25" s="26">
        <f>SUM(D26:D28)</f>
        <v>55385400</v>
      </c>
      <c r="E25" s="26">
        <f>SUM(E26:E28)</f>
        <v>35989410.94</v>
      </c>
      <c r="F25" s="15">
        <f t="shared" si="0"/>
        <v>64.9799603144511</v>
      </c>
    </row>
    <row r="26" spans="1:6" ht="19.5" customHeight="1">
      <c r="A26" s="45" t="s">
        <v>46</v>
      </c>
      <c r="B26" s="46"/>
      <c r="C26" s="9">
        <v>51215400</v>
      </c>
      <c r="D26" s="9">
        <v>51215400</v>
      </c>
      <c r="E26" s="9">
        <v>33863205.43</v>
      </c>
      <c r="F26" s="25">
        <f t="shared" si="0"/>
        <v>66.1191856941467</v>
      </c>
    </row>
    <row r="27" spans="1:6" ht="25.5" customHeight="1">
      <c r="A27" s="45" t="s">
        <v>47</v>
      </c>
      <c r="B27" s="46"/>
      <c r="C27" s="15">
        <v>2085000</v>
      </c>
      <c r="D27" s="15">
        <v>2085000</v>
      </c>
      <c r="E27" s="15">
        <v>0</v>
      </c>
      <c r="F27" s="15">
        <v>0</v>
      </c>
    </row>
    <row r="28" spans="1:6" ht="19.5" customHeight="1">
      <c r="A28" s="45" t="s">
        <v>48</v>
      </c>
      <c r="B28" s="46"/>
      <c r="C28" s="9">
        <v>2085000</v>
      </c>
      <c r="D28" s="9">
        <v>2085000</v>
      </c>
      <c r="E28" s="9">
        <v>2126205.51</v>
      </c>
      <c r="F28" s="25">
        <v>0</v>
      </c>
    </row>
    <row r="29" spans="1:6" ht="19.5" customHeight="1">
      <c r="A29" s="67" t="s">
        <v>49</v>
      </c>
      <c r="B29" s="68"/>
      <c r="C29" s="26">
        <v>111300000</v>
      </c>
      <c r="D29" s="26">
        <v>111300000</v>
      </c>
      <c r="E29" s="26">
        <v>72331002.63</v>
      </c>
      <c r="F29" s="9">
        <f>(E29/D29)*100</f>
        <v>64.98742374663072</v>
      </c>
    </row>
    <row r="30" spans="1:6" ht="19.5" customHeight="1">
      <c r="A30" s="67" t="s">
        <v>50</v>
      </c>
      <c r="B30" s="68"/>
      <c r="C30" s="26">
        <v>476800</v>
      </c>
      <c r="D30" s="26">
        <v>476800</v>
      </c>
      <c r="E30" s="26">
        <v>0</v>
      </c>
      <c r="F30" s="9">
        <f>(E30/D30)*100</f>
        <v>0</v>
      </c>
    </row>
    <row r="31" spans="1:6" ht="19.5" customHeight="1">
      <c r="A31" s="67" t="s">
        <v>51</v>
      </c>
      <c r="B31" s="68"/>
      <c r="C31" s="26">
        <v>807300</v>
      </c>
      <c r="D31" s="26">
        <v>807300</v>
      </c>
      <c r="E31" s="26">
        <v>527912.9</v>
      </c>
      <c r="F31" s="9">
        <f>(E31/D31)*100</f>
        <v>65.39240678805896</v>
      </c>
    </row>
    <row r="32" spans="1:6" ht="19.5" customHeight="1">
      <c r="A32" s="67" t="s">
        <v>52</v>
      </c>
      <c r="B32" s="68"/>
      <c r="C32" s="26">
        <v>105800</v>
      </c>
      <c r="D32" s="26">
        <v>105800</v>
      </c>
      <c r="E32" s="26">
        <v>27351.44</v>
      </c>
      <c r="F32" s="9">
        <f>(E32/D32)*100</f>
        <v>25.852022684310015</v>
      </c>
    </row>
    <row r="33" spans="1:6" ht="19.5" customHeight="1">
      <c r="A33" s="67" t="s">
        <v>53</v>
      </c>
      <c r="B33" s="68"/>
      <c r="C33" s="26">
        <v>33178000</v>
      </c>
      <c r="D33" s="26">
        <v>33178000</v>
      </c>
      <c r="E33" s="26">
        <v>28697100.53</v>
      </c>
      <c r="F33" s="9">
        <f>(E33/D33)*100</f>
        <v>86.49436533244922</v>
      </c>
    </row>
    <row r="34" spans="1:6" ht="19.5" customHeight="1">
      <c r="A34" s="67" t="s">
        <v>54</v>
      </c>
      <c r="B34" s="68"/>
      <c r="C34" s="9">
        <v>0</v>
      </c>
      <c r="D34" s="9">
        <v>0</v>
      </c>
      <c r="E34" s="9"/>
      <c r="F34" s="9"/>
    </row>
    <row r="35" spans="1:6" ht="28.5" customHeight="1">
      <c r="A35" s="63" t="s">
        <v>55</v>
      </c>
      <c r="B35" s="64"/>
      <c r="C35" s="23">
        <f>SUM(C24,C13)</f>
        <v>408193940</v>
      </c>
      <c r="D35" s="23">
        <f>SUM(D24,D13)</f>
        <v>408193940</v>
      </c>
      <c r="E35" s="23">
        <f>SUM(E24,E13)</f>
        <v>281925998.56</v>
      </c>
      <c r="F35" s="15">
        <f>(E35/D35)*100</f>
        <v>69.06667907906717</v>
      </c>
    </row>
    <row r="36" spans="1:6" ht="12.75" customHeight="1" thickBot="1">
      <c r="A36" s="21"/>
      <c r="B36" s="22"/>
      <c r="C36" s="23"/>
      <c r="D36" s="23"/>
      <c r="E36" s="14"/>
      <c r="F36" s="15"/>
    </row>
    <row r="37" spans="1:6" ht="19.5" customHeight="1" thickTop="1">
      <c r="A37" s="69" t="s">
        <v>56</v>
      </c>
      <c r="B37" s="59"/>
      <c r="C37" s="59" t="s">
        <v>19</v>
      </c>
      <c r="D37" s="61" t="s">
        <v>20</v>
      </c>
      <c r="E37" s="39" t="s">
        <v>8</v>
      </c>
      <c r="F37" s="40"/>
    </row>
    <row r="38" spans="1:6" ht="19.5" customHeight="1">
      <c r="A38" s="70"/>
      <c r="B38" s="60"/>
      <c r="C38" s="60"/>
      <c r="D38" s="62"/>
      <c r="E38" s="19" t="s">
        <v>21</v>
      </c>
      <c r="F38" s="19" t="s">
        <v>57</v>
      </c>
    </row>
    <row r="39" spans="1:6" ht="23.25" customHeight="1">
      <c r="A39" s="63" t="s">
        <v>58</v>
      </c>
      <c r="B39" s="64"/>
      <c r="C39" s="15">
        <v>125600</v>
      </c>
      <c r="D39" s="15">
        <v>125600</v>
      </c>
      <c r="E39" s="15">
        <v>26247.56</v>
      </c>
      <c r="F39" s="15">
        <f>(E39/D39)*100</f>
        <v>20.897738853503185</v>
      </c>
    </row>
    <row r="40" spans="1:6" ht="19.5" customHeight="1">
      <c r="A40" s="41" t="s">
        <v>59</v>
      </c>
      <c r="B40" s="42"/>
      <c r="C40" s="26">
        <f>SUM(C41:C46)</f>
        <v>12265560</v>
      </c>
      <c r="D40" s="26">
        <f>SUM(D41:D46)</f>
        <v>12265560</v>
      </c>
      <c r="E40" s="26">
        <f>SUM(E41:E46)</f>
        <v>7908227.760000001</v>
      </c>
      <c r="F40" s="15">
        <f aca="true" t="shared" si="1" ref="F40:F52">(E40/D40)*100</f>
        <v>64.4750648156301</v>
      </c>
    </row>
    <row r="41" spans="1:6" ht="19.5" customHeight="1">
      <c r="A41" s="45" t="s">
        <v>60</v>
      </c>
      <c r="B41" s="46"/>
      <c r="C41" s="9">
        <v>8770000</v>
      </c>
      <c r="D41" s="9">
        <v>8770000</v>
      </c>
      <c r="E41" s="9">
        <v>5548268.7</v>
      </c>
      <c r="F41" s="15">
        <f t="shared" si="1"/>
        <v>63.264181299885976</v>
      </c>
    </row>
    <row r="42" spans="1:6" ht="19.5" customHeight="1">
      <c r="A42" s="45" t="s">
        <v>61</v>
      </c>
      <c r="B42" s="46"/>
      <c r="C42" s="9">
        <v>3440</v>
      </c>
      <c r="D42" s="9">
        <v>3440</v>
      </c>
      <c r="E42" s="9">
        <v>0</v>
      </c>
      <c r="F42" s="15">
        <f t="shared" si="1"/>
        <v>0</v>
      </c>
    </row>
    <row r="43" spans="1:6" ht="19.5" customHeight="1">
      <c r="A43" s="45" t="s">
        <v>62</v>
      </c>
      <c r="B43" s="46"/>
      <c r="C43" s="9">
        <v>2971170</v>
      </c>
      <c r="D43" s="9">
        <v>2971170</v>
      </c>
      <c r="E43" s="9">
        <v>2073204</v>
      </c>
      <c r="F43" s="15">
        <f t="shared" si="1"/>
        <v>69.77736043376852</v>
      </c>
    </row>
    <row r="44" spans="1:6" ht="19.5" customHeight="1">
      <c r="A44" s="45" t="s">
        <v>63</v>
      </c>
      <c r="B44" s="46"/>
      <c r="C44" s="9">
        <v>467950</v>
      </c>
      <c r="D44" s="9">
        <v>467950</v>
      </c>
      <c r="E44" s="9">
        <v>251021.16</v>
      </c>
      <c r="F44" s="15">
        <f t="shared" si="1"/>
        <v>53.64273106101079</v>
      </c>
    </row>
    <row r="45" spans="1:6" ht="19.5" customHeight="1">
      <c r="A45" s="45" t="s">
        <v>64</v>
      </c>
      <c r="B45" s="46"/>
      <c r="C45" s="9">
        <v>52000</v>
      </c>
      <c r="D45" s="9">
        <v>52000</v>
      </c>
      <c r="E45" s="9">
        <v>0</v>
      </c>
      <c r="F45" s="15">
        <f t="shared" si="1"/>
        <v>0</v>
      </c>
    </row>
    <row r="46" spans="1:6" ht="19.5" customHeight="1">
      <c r="A46" s="45" t="s">
        <v>65</v>
      </c>
      <c r="B46" s="46"/>
      <c r="C46" s="9">
        <v>1000</v>
      </c>
      <c r="D46" s="9">
        <v>1000</v>
      </c>
      <c r="E46" s="9">
        <v>35733.9</v>
      </c>
      <c r="F46" s="15">
        <v>0</v>
      </c>
    </row>
    <row r="47" spans="1:6" ht="19.5" customHeight="1">
      <c r="A47" s="41" t="s">
        <v>66</v>
      </c>
      <c r="B47" s="42"/>
      <c r="C47" s="26">
        <f>SUM(C48:C49)</f>
        <v>7297100</v>
      </c>
      <c r="D47" s="26">
        <f>SUM(D48:D49)</f>
        <v>7829160</v>
      </c>
      <c r="E47" s="26">
        <f>SUM(E48:E49)</f>
        <v>4321376.06</v>
      </c>
      <c r="F47" s="15">
        <f t="shared" si="1"/>
        <v>55.19590939513306</v>
      </c>
    </row>
    <row r="48" spans="1:6" ht="19.5" customHeight="1">
      <c r="A48" s="45" t="s">
        <v>67</v>
      </c>
      <c r="B48" s="46"/>
      <c r="C48" s="9">
        <v>7296100</v>
      </c>
      <c r="D48" s="9">
        <v>7828160</v>
      </c>
      <c r="E48" s="9">
        <v>4314877.01</v>
      </c>
      <c r="F48" s="15">
        <f t="shared" si="1"/>
        <v>55.11993891284798</v>
      </c>
    </row>
    <row r="49" spans="1:6" ht="19.5" customHeight="1">
      <c r="A49" s="45" t="s">
        <v>68</v>
      </c>
      <c r="B49" s="46"/>
      <c r="C49" s="9">
        <v>1000</v>
      </c>
      <c r="D49" s="9">
        <v>1000</v>
      </c>
      <c r="E49" s="9">
        <v>6499.05</v>
      </c>
      <c r="F49" s="15">
        <v>0</v>
      </c>
    </row>
    <row r="50" spans="1:6" ht="21.75" customHeight="1">
      <c r="A50" s="63" t="s">
        <v>69</v>
      </c>
      <c r="B50" s="64"/>
      <c r="C50" s="23">
        <v>0</v>
      </c>
      <c r="D50" s="23">
        <v>0</v>
      </c>
      <c r="E50" s="23">
        <v>0</v>
      </c>
      <c r="F50" s="15">
        <v>0</v>
      </c>
    </row>
    <row r="51" spans="1:6" ht="18" customHeight="1">
      <c r="A51" s="63" t="s">
        <v>70</v>
      </c>
      <c r="B51" s="64"/>
      <c r="C51" s="23">
        <v>891000</v>
      </c>
      <c r="D51" s="23">
        <v>1981860.84</v>
      </c>
      <c r="E51" s="23">
        <v>0</v>
      </c>
      <c r="F51" s="15">
        <f t="shared" si="1"/>
        <v>0</v>
      </c>
    </row>
    <row r="52" spans="1:6" ht="18" customHeight="1">
      <c r="A52" s="63" t="s">
        <v>71</v>
      </c>
      <c r="B52" s="64"/>
      <c r="C52" s="23">
        <f>SUM(C39,C40,C47,C50,C51)</f>
        <v>20579260</v>
      </c>
      <c r="D52" s="23">
        <f>SUM(D39,D40,D47,D50,D51)</f>
        <v>22202180.84</v>
      </c>
      <c r="E52" s="23">
        <f>SUM(E39,E40,E47,E50,E51)</f>
        <v>12255851.379999999</v>
      </c>
      <c r="F52" s="31">
        <f t="shared" si="1"/>
        <v>55.20111500902449</v>
      </c>
    </row>
    <row r="53" spans="1:6" ht="18" customHeight="1">
      <c r="A53" s="21"/>
      <c r="B53" s="22"/>
      <c r="C53" s="23"/>
      <c r="D53" s="23"/>
      <c r="E53" s="23"/>
      <c r="F53" s="31"/>
    </row>
    <row r="54" spans="1:6" ht="12.75" customHeight="1" thickBot="1">
      <c r="A54" s="71" t="s">
        <v>73</v>
      </c>
      <c r="B54" s="72"/>
      <c r="C54" s="72"/>
      <c r="D54" s="72"/>
      <c r="E54" s="72"/>
      <c r="F54" s="72"/>
    </row>
    <row r="55" spans="1:6" ht="19.5" customHeight="1" thickTop="1">
      <c r="A55" s="69" t="s">
        <v>72</v>
      </c>
      <c r="B55" s="59"/>
      <c r="C55" s="59" t="s">
        <v>19</v>
      </c>
      <c r="D55" s="61" t="s">
        <v>20</v>
      </c>
      <c r="E55" s="39" t="s">
        <v>8</v>
      </c>
      <c r="F55" s="40"/>
    </row>
    <row r="56" spans="1:6" ht="19.5" customHeight="1">
      <c r="A56" s="70"/>
      <c r="B56" s="60"/>
      <c r="C56" s="60"/>
      <c r="D56" s="62"/>
      <c r="E56" s="19" t="s">
        <v>21</v>
      </c>
      <c r="F56" s="19" t="s">
        <v>74</v>
      </c>
    </row>
    <row r="57" spans="1:6" ht="19.5" customHeight="1">
      <c r="A57" s="41" t="s">
        <v>75</v>
      </c>
      <c r="B57" s="42"/>
      <c r="C57" s="15">
        <f>SUM(C58:C63)</f>
        <v>39416660</v>
      </c>
      <c r="D57" s="15">
        <f>SUM(D58:D63)</f>
        <v>39416660</v>
      </c>
      <c r="E57" s="15">
        <f>SUM(E58:E63)</f>
        <v>27089314.159999996</v>
      </c>
      <c r="F57" s="15">
        <f aca="true" t="shared" si="2" ref="F57:F65">(E57/D57)*100</f>
        <v>68.72554437641341</v>
      </c>
    </row>
    <row r="58" spans="1:6" ht="19.5" customHeight="1">
      <c r="A58" s="45" t="s">
        <v>76</v>
      </c>
      <c r="B58" s="46"/>
      <c r="C58" s="9">
        <v>10243080</v>
      </c>
      <c r="D58" s="9">
        <v>10243080</v>
      </c>
      <c r="E58" s="9">
        <v>6772640.9</v>
      </c>
      <c r="F58" s="25">
        <f t="shared" si="2"/>
        <v>66.11918387828662</v>
      </c>
    </row>
    <row r="59" spans="1:6" ht="19.5" customHeight="1">
      <c r="A59" s="45" t="s">
        <v>77</v>
      </c>
      <c r="B59" s="46"/>
      <c r="C59" s="9">
        <v>22260000</v>
      </c>
      <c r="D59" s="9">
        <v>22260000</v>
      </c>
      <c r="E59" s="9">
        <v>14466200.36</v>
      </c>
      <c r="F59" s="25">
        <f t="shared" si="2"/>
        <v>64.98742300089847</v>
      </c>
    </row>
    <row r="60" spans="1:6" ht="19.5" customHeight="1">
      <c r="A60" s="45" t="s">
        <v>78</v>
      </c>
      <c r="B60" s="46"/>
      <c r="C60" s="9">
        <v>95360</v>
      </c>
      <c r="D60" s="9">
        <v>95360</v>
      </c>
      <c r="E60" s="9">
        <v>0</v>
      </c>
      <c r="F60" s="25">
        <f t="shared" si="2"/>
        <v>0</v>
      </c>
    </row>
    <row r="61" spans="1:6" ht="19.5" customHeight="1">
      <c r="A61" s="45" t="s">
        <v>79</v>
      </c>
      <c r="B61" s="46"/>
      <c r="C61" s="9">
        <v>161460</v>
      </c>
      <c r="D61" s="9">
        <v>161460</v>
      </c>
      <c r="E61" s="9">
        <v>105582.58</v>
      </c>
      <c r="F61" s="25">
        <f t="shared" si="2"/>
        <v>65.39240678805896</v>
      </c>
    </row>
    <row r="62" spans="1:6" ht="19.5" customHeight="1">
      <c r="A62" s="45" t="s">
        <v>80</v>
      </c>
      <c r="B62" s="46"/>
      <c r="C62" s="9">
        <v>21160</v>
      </c>
      <c r="D62" s="9">
        <v>21160</v>
      </c>
      <c r="E62" s="9">
        <v>5470.21</v>
      </c>
      <c r="F62" s="25">
        <f t="shared" si="2"/>
        <v>25.85165406427221</v>
      </c>
    </row>
    <row r="63" spans="1:6" ht="19.5" customHeight="1">
      <c r="A63" s="45" t="s">
        <v>81</v>
      </c>
      <c r="B63" s="46"/>
      <c r="C63" s="9">
        <v>6635600</v>
      </c>
      <c r="D63" s="9">
        <v>6635600</v>
      </c>
      <c r="E63" s="9">
        <v>5739420.11</v>
      </c>
      <c r="F63" s="25">
        <f t="shared" si="2"/>
        <v>86.49436539273013</v>
      </c>
    </row>
    <row r="64" spans="1:6" ht="19.5" customHeight="1">
      <c r="A64" s="41" t="s">
        <v>82</v>
      </c>
      <c r="B64" s="42"/>
      <c r="C64" s="26">
        <f>SUM(C65:C67)</f>
        <v>66414300</v>
      </c>
      <c r="D64" s="26">
        <f>SUM(D65:D67)</f>
        <v>66414300</v>
      </c>
      <c r="E64" s="26">
        <f>SUM(E65:E67)</f>
        <v>46552809.96</v>
      </c>
      <c r="F64" s="15">
        <f t="shared" si="2"/>
        <v>70.09455788888839</v>
      </c>
    </row>
    <row r="65" spans="1:6" ht="19.5" customHeight="1">
      <c r="A65" s="45" t="s">
        <v>83</v>
      </c>
      <c r="B65" s="46"/>
      <c r="C65" s="9">
        <v>65900000</v>
      </c>
      <c r="D65" s="9">
        <v>65900000</v>
      </c>
      <c r="E65" s="9">
        <v>46502879.68</v>
      </c>
      <c r="F65" s="25">
        <f t="shared" si="2"/>
        <v>70.56582652503793</v>
      </c>
    </row>
    <row r="66" spans="1:6" ht="19.5" customHeight="1">
      <c r="A66" s="45" t="s">
        <v>84</v>
      </c>
      <c r="B66" s="46"/>
      <c r="C66" s="9">
        <v>0</v>
      </c>
      <c r="D66" s="9">
        <v>0</v>
      </c>
      <c r="E66" s="9">
        <v>0</v>
      </c>
      <c r="F66" s="25">
        <v>0</v>
      </c>
    </row>
    <row r="67" spans="1:6" ht="19.5" customHeight="1">
      <c r="A67" s="45" t="s">
        <v>85</v>
      </c>
      <c r="B67" s="46"/>
      <c r="C67" s="9">
        <v>514300</v>
      </c>
      <c r="D67" s="9">
        <v>514300</v>
      </c>
      <c r="E67" s="9">
        <v>49930.28</v>
      </c>
      <c r="F67" s="25">
        <f>(E67/D67)*100</f>
        <v>9.70839587789228</v>
      </c>
    </row>
    <row r="68" spans="1:6" ht="28.5" customHeight="1">
      <c r="A68" s="63" t="s">
        <v>86</v>
      </c>
      <c r="B68" s="64"/>
      <c r="C68" s="23">
        <f>C65-C57</f>
        <v>26483340</v>
      </c>
      <c r="D68" s="23">
        <f>D65-D57</f>
        <v>26483340</v>
      </c>
      <c r="E68" s="23">
        <f>E65-E57</f>
        <v>19413565.520000003</v>
      </c>
      <c r="F68" s="15">
        <f>(E68/D68)*100</f>
        <v>73.30482303214022</v>
      </c>
    </row>
    <row r="69" spans="1:6" ht="18" customHeight="1">
      <c r="A69" s="21"/>
      <c r="B69" s="22"/>
      <c r="C69" s="23"/>
      <c r="D69" s="23"/>
      <c r="E69" s="14"/>
      <c r="F69" s="15"/>
    </row>
    <row r="70" s="29" customFormat="1" ht="12.75"/>
    <row r="71" spans="1:6" s="29" customFormat="1" ht="12.75">
      <c r="A71" s="30" t="s">
        <v>2</v>
      </c>
      <c r="B71" s="38" t="s">
        <v>3</v>
      </c>
      <c r="C71" s="38"/>
      <c r="D71" s="38" t="s">
        <v>173</v>
      </c>
      <c r="E71" s="38"/>
      <c r="F71" s="30" t="s">
        <v>24</v>
      </c>
    </row>
    <row r="72" spans="1:6" s="29" customFormat="1" ht="12.75">
      <c r="A72" s="30" t="s">
        <v>4</v>
      </c>
      <c r="B72" s="38" t="s">
        <v>25</v>
      </c>
      <c r="C72" s="38"/>
      <c r="D72" s="38" t="s">
        <v>26</v>
      </c>
      <c r="E72" s="38"/>
      <c r="F72" s="30" t="s">
        <v>27</v>
      </c>
    </row>
    <row r="73" spans="1:3" s="29" customFormat="1" ht="12.75">
      <c r="A73" s="30" t="s">
        <v>6</v>
      </c>
      <c r="B73" s="38" t="s">
        <v>7</v>
      </c>
      <c r="C73" s="38"/>
    </row>
    <row r="74" spans="1:6" ht="28.5" customHeight="1">
      <c r="A74" s="21"/>
      <c r="B74" s="22"/>
      <c r="C74" s="23"/>
      <c r="D74" s="23"/>
      <c r="E74" s="14"/>
      <c r="F74" s="15"/>
    </row>
    <row r="75" spans="1:6" ht="28.5" customHeight="1">
      <c r="A75" s="21"/>
      <c r="B75" s="22"/>
      <c r="C75" s="23"/>
      <c r="D75" s="23"/>
      <c r="E75" s="14"/>
      <c r="F75" s="15"/>
    </row>
    <row r="76" spans="1:6" ht="28.5" customHeight="1">
      <c r="A76" s="21"/>
      <c r="B76" s="22"/>
      <c r="C76" s="23"/>
      <c r="D76" s="23"/>
      <c r="E76" s="14"/>
      <c r="F76" s="15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19.5" customHeight="1">
      <c r="A91" s="48" t="s">
        <v>10</v>
      </c>
      <c r="B91" s="49"/>
      <c r="C91" s="17"/>
      <c r="D91" s="11" t="e">
        <f>#REF!-D25-D26-D35</f>
        <v>#REF!</v>
      </c>
      <c r="E91" s="11" t="e">
        <f>#REF!-E25-E26-E35</f>
        <v>#REF!</v>
      </c>
      <c r="F91" s="11" t="e">
        <f>#REF!-F25-F26-F35</f>
        <v>#REF!</v>
      </c>
    </row>
    <row r="92" spans="1:6" ht="19.5" customHeight="1">
      <c r="A92" s="48" t="s">
        <v>11</v>
      </c>
      <c r="B92" s="49"/>
      <c r="C92" s="17"/>
      <c r="D92" s="10">
        <v>3215107.96</v>
      </c>
      <c r="E92" s="16"/>
      <c r="F92" s="16"/>
    </row>
    <row r="93" spans="1:6" ht="19.5" customHeight="1">
      <c r="A93" s="48" t="s">
        <v>12</v>
      </c>
      <c r="B93" s="49"/>
      <c r="C93" s="17"/>
      <c r="D93" s="12">
        <v>0</v>
      </c>
      <c r="E93" s="12">
        <v>0</v>
      </c>
      <c r="F93" s="12">
        <v>0</v>
      </c>
    </row>
    <row r="94" spans="1:6" ht="19.5" customHeight="1">
      <c r="A94" s="48" t="s">
        <v>13</v>
      </c>
      <c r="B94" s="49"/>
      <c r="C94" s="17"/>
      <c r="D94" s="11" t="e">
        <f>D23+D91+D92+D93</f>
        <v>#REF!</v>
      </c>
      <c r="E94" s="11" t="e">
        <f>E23+E91+E92+E93</f>
        <v>#REF!</v>
      </c>
      <c r="F94" s="11" t="e">
        <f>F23+F91+F92+F93</f>
        <v>#REF!</v>
      </c>
    </row>
    <row r="95" spans="1:6" ht="19.5" customHeight="1">
      <c r="A95" s="48" t="s">
        <v>14</v>
      </c>
      <c r="B95" s="49"/>
      <c r="C95" s="17"/>
      <c r="D95" s="11">
        <v>-23082405.45</v>
      </c>
      <c r="E95" s="11" t="e">
        <f>#REF!-'Dem.Ensino - Receitas - 4º Bim'!E94</f>
        <v>#REF!</v>
      </c>
      <c r="F95" s="11" t="e">
        <f>#REF!-'Dem.Ensino - Receitas - 4º Bim'!F94</f>
        <v>#REF!</v>
      </c>
    </row>
    <row r="96" spans="1:6" ht="19.5" customHeight="1" thickBot="1">
      <c r="A96" s="73" t="s">
        <v>15</v>
      </c>
      <c r="B96" s="74"/>
      <c r="C96" s="18"/>
      <c r="D96" s="13">
        <v>0</v>
      </c>
      <c r="E96" s="13">
        <v>0</v>
      </c>
      <c r="F96" s="13">
        <v>0</v>
      </c>
    </row>
    <row r="97" spans="1:6" ht="15" customHeight="1" thickTop="1">
      <c r="A97" s="43"/>
      <c r="B97" s="44"/>
      <c r="C97" s="3"/>
      <c r="D97" s="3"/>
      <c r="E97" s="3"/>
      <c r="F97" s="3"/>
    </row>
    <row r="98" spans="1:6" ht="15" customHeight="1">
      <c r="A98" s="2"/>
      <c r="B98" s="3"/>
      <c r="C98" s="3"/>
      <c r="D98" s="3"/>
      <c r="E98" s="3"/>
      <c r="F98" s="3"/>
    </row>
    <row r="99" spans="1:6" ht="19.5" customHeight="1">
      <c r="A99" s="50" t="s">
        <v>16</v>
      </c>
      <c r="B99" s="51"/>
      <c r="C99" s="51"/>
      <c r="D99" s="51"/>
      <c r="E99" s="51"/>
      <c r="F99" s="52"/>
    </row>
    <row r="100" spans="1:6" ht="19.5" customHeight="1">
      <c r="A100" s="53"/>
      <c r="B100" s="54"/>
      <c r="C100" s="54"/>
      <c r="D100" s="54"/>
      <c r="E100" s="54"/>
      <c r="F100" s="55"/>
    </row>
    <row r="101" spans="1:6" ht="19.5" customHeight="1">
      <c r="A101" s="56"/>
      <c r="B101" s="57"/>
      <c r="C101" s="57"/>
      <c r="D101" s="57"/>
      <c r="E101" s="57"/>
      <c r="F101" s="58"/>
    </row>
    <row r="102" spans="1:6" ht="15" customHeight="1">
      <c r="A102" s="2"/>
      <c r="B102" s="3"/>
      <c r="C102" s="3"/>
      <c r="D102" s="3"/>
      <c r="E102" s="3"/>
      <c r="F102" s="3"/>
    </row>
    <row r="103" spans="1:6" ht="15" customHeight="1">
      <c r="A103" s="47" t="s">
        <v>2</v>
      </c>
      <c r="B103" s="47"/>
      <c r="C103" s="7"/>
      <c r="D103" s="47" t="s">
        <v>3</v>
      </c>
      <c r="E103" s="47"/>
      <c r="F103" s="47"/>
    </row>
    <row r="104" spans="1:6" ht="12.75">
      <c r="A104" s="47" t="s">
        <v>4</v>
      </c>
      <c r="B104" s="47"/>
      <c r="C104" s="7"/>
      <c r="D104" s="47" t="s">
        <v>5</v>
      </c>
      <c r="E104" s="47"/>
      <c r="F104" s="47"/>
    </row>
    <row r="105" spans="1:6" ht="12.75">
      <c r="A105" s="47" t="s">
        <v>6</v>
      </c>
      <c r="B105" s="47"/>
      <c r="C105" s="7"/>
      <c r="D105" s="47" t="s">
        <v>7</v>
      </c>
      <c r="E105" s="47"/>
      <c r="F105" s="47"/>
    </row>
    <row r="107" ht="19.5" customHeight="1"/>
    <row r="108" ht="19.5" customHeight="1"/>
    <row r="109" ht="15" customHeight="1"/>
    <row r="110" ht="15" customHeight="1"/>
    <row r="111" spans="1:4" ht="15" customHeight="1">
      <c r="A111" s="8"/>
      <c r="B111" s="8"/>
      <c r="C111" s="8"/>
      <c r="D111" s="8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 selectLockedCells="1"/>
  <mergeCells count="84">
    <mergeCell ref="A66:B66"/>
    <mergeCell ref="A67:B67"/>
    <mergeCell ref="A54:F54"/>
    <mergeCell ref="A61:B61"/>
    <mergeCell ref="A62:B62"/>
    <mergeCell ref="A63:B63"/>
    <mergeCell ref="A57:B57"/>
    <mergeCell ref="A55:B56"/>
    <mergeCell ref="A46:B46"/>
    <mergeCell ref="A49:B49"/>
    <mergeCell ref="A51:B51"/>
    <mergeCell ref="A52:B52"/>
    <mergeCell ref="D105:F105"/>
    <mergeCell ref="A39:B39"/>
    <mergeCell ref="A105:B105"/>
    <mergeCell ref="A40:B40"/>
    <mergeCell ref="A41:B41"/>
    <mergeCell ref="A42:B42"/>
    <mergeCell ref="A50:B50"/>
    <mergeCell ref="A96:B96"/>
    <mergeCell ref="A65:B65"/>
    <mergeCell ref="A43:B43"/>
    <mergeCell ref="D37:D38"/>
    <mergeCell ref="A24:B24"/>
    <mergeCell ref="A25:B25"/>
    <mergeCell ref="A26:B26"/>
    <mergeCell ref="A27:B27"/>
    <mergeCell ref="A35:B35"/>
    <mergeCell ref="A37:B38"/>
    <mergeCell ref="A28:B28"/>
    <mergeCell ref="A29:B29"/>
    <mergeCell ref="A30:B30"/>
    <mergeCell ref="C37:C38"/>
    <mergeCell ref="A32:B32"/>
    <mergeCell ref="A33:B33"/>
    <mergeCell ref="A34:B34"/>
    <mergeCell ref="E37:F37"/>
    <mergeCell ref="A14:B14"/>
    <mergeCell ref="A15:B15"/>
    <mergeCell ref="A17:B17"/>
    <mergeCell ref="A20:B20"/>
    <mergeCell ref="A22:B22"/>
    <mergeCell ref="A18:B18"/>
    <mergeCell ref="A19:B19"/>
    <mergeCell ref="A21:B21"/>
    <mergeCell ref="A31:B31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A91:B91"/>
    <mergeCell ref="A92:B92"/>
    <mergeCell ref="A93:B93"/>
    <mergeCell ref="A47:B47"/>
    <mergeCell ref="A48:B48"/>
    <mergeCell ref="A68:B68"/>
    <mergeCell ref="B71:C71"/>
    <mergeCell ref="B72:C72"/>
    <mergeCell ref="A59:B59"/>
    <mergeCell ref="A60:B60"/>
    <mergeCell ref="A44:B44"/>
    <mergeCell ref="A45:B45"/>
    <mergeCell ref="B73:C73"/>
    <mergeCell ref="D71:E71"/>
    <mergeCell ref="D72:E72"/>
    <mergeCell ref="E55:F55"/>
    <mergeCell ref="A64:B64"/>
    <mergeCell ref="A58:B58"/>
    <mergeCell ref="C55:C56"/>
    <mergeCell ref="D55:D56"/>
    <mergeCell ref="A104:B104"/>
    <mergeCell ref="A94:B94"/>
    <mergeCell ref="A95:B95"/>
    <mergeCell ref="D103:F103"/>
    <mergeCell ref="D104:F104"/>
    <mergeCell ref="A99:F101"/>
    <mergeCell ref="A97:B97"/>
    <mergeCell ref="A103:B10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6">
      <selection activeCell="G35" sqref="G3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29</v>
      </c>
      <c r="B9" s="4"/>
      <c r="C9" s="4"/>
      <c r="D9" s="5"/>
      <c r="E9" s="5"/>
      <c r="F9" s="5"/>
    </row>
    <row r="10" spans="1:9" ht="13.5" customHeight="1" thickBot="1">
      <c r="A10" s="79" t="s">
        <v>87</v>
      </c>
      <c r="B10" s="80"/>
      <c r="C10" s="3"/>
      <c r="D10" s="3"/>
      <c r="E10" s="3"/>
      <c r="I10" s="24">
        <v>1</v>
      </c>
    </row>
    <row r="11" spans="1:9" ht="19.5" customHeight="1" thickTop="1">
      <c r="A11" s="75" t="s">
        <v>88</v>
      </c>
      <c r="B11" s="59"/>
      <c r="C11" s="59" t="s">
        <v>22</v>
      </c>
      <c r="D11" s="61" t="s">
        <v>89</v>
      </c>
      <c r="E11" s="39" t="s">
        <v>9</v>
      </c>
      <c r="F11" s="40"/>
      <c r="G11" s="39" t="s">
        <v>1</v>
      </c>
      <c r="H11" s="40"/>
      <c r="I11" s="61" t="s">
        <v>93</v>
      </c>
    </row>
    <row r="12" spans="1:9" ht="19.5" customHeight="1">
      <c r="A12" s="70"/>
      <c r="B12" s="60"/>
      <c r="C12" s="60"/>
      <c r="D12" s="62"/>
      <c r="E12" s="19" t="s">
        <v>90</v>
      </c>
      <c r="F12" s="19" t="s">
        <v>91</v>
      </c>
      <c r="G12" s="19" t="s">
        <v>23</v>
      </c>
      <c r="H12" s="19" t="s">
        <v>92</v>
      </c>
      <c r="I12" s="62"/>
    </row>
    <row r="13" spans="1:9" ht="19.5" customHeight="1">
      <c r="A13" s="41" t="s">
        <v>94</v>
      </c>
      <c r="B13" s="42"/>
      <c r="C13" s="15">
        <f>SUM(C14:C15)</f>
        <v>55576930</v>
      </c>
      <c r="D13" s="15">
        <f>SUM(D14:D15)</f>
        <v>56280504.5</v>
      </c>
      <c r="E13" s="15">
        <f>SUM(E14:E15)</f>
        <v>33894938.1</v>
      </c>
      <c r="F13" s="15">
        <f>(E13/D13)*100</f>
        <v>60.2250075778905</v>
      </c>
      <c r="G13" s="15">
        <f>SUM(G14:G15)</f>
        <v>33894938.1</v>
      </c>
      <c r="H13" s="15">
        <f>(G13/D13)*100</f>
        <v>60.2250075778905</v>
      </c>
      <c r="I13" s="15">
        <v>0</v>
      </c>
    </row>
    <row r="14" spans="1:9" ht="19.5" customHeight="1">
      <c r="A14" s="45" t="s">
        <v>95</v>
      </c>
      <c r="B14" s="46"/>
      <c r="C14" s="9">
        <v>22345500</v>
      </c>
      <c r="D14" s="9">
        <v>22640428.75</v>
      </c>
      <c r="E14" s="9">
        <v>13381007.13</v>
      </c>
      <c r="F14" s="25">
        <f aca="true" t="shared" si="0" ref="F14:F19">(E14/D14)*100</f>
        <v>59.10226912111812</v>
      </c>
      <c r="G14" s="9">
        <v>13381007.13</v>
      </c>
      <c r="H14" s="25">
        <f aca="true" t="shared" si="1" ref="H14:H19">(G14/D14)*100</f>
        <v>59.10226912111812</v>
      </c>
      <c r="I14" s="9">
        <v>0</v>
      </c>
    </row>
    <row r="15" spans="1:9" ht="19.5" customHeight="1">
      <c r="A15" s="45" t="s">
        <v>96</v>
      </c>
      <c r="B15" s="46"/>
      <c r="C15" s="9">
        <v>33231430</v>
      </c>
      <c r="D15" s="9">
        <v>33640075.75</v>
      </c>
      <c r="E15" s="9">
        <v>20513930.97</v>
      </c>
      <c r="F15" s="25">
        <f t="shared" si="0"/>
        <v>60.98063251239855</v>
      </c>
      <c r="G15" s="9">
        <v>20513930.97</v>
      </c>
      <c r="H15" s="25">
        <f t="shared" si="1"/>
        <v>60.98063251239855</v>
      </c>
      <c r="I15" s="9">
        <v>0</v>
      </c>
    </row>
    <row r="16" spans="1:9" ht="19.5" customHeight="1">
      <c r="A16" s="41" t="s">
        <v>97</v>
      </c>
      <c r="B16" s="42"/>
      <c r="C16" s="15">
        <f>SUM(C17:C18)</f>
        <v>10837370</v>
      </c>
      <c r="D16" s="15">
        <f>SUM(D17:D18)</f>
        <v>11928724.25</v>
      </c>
      <c r="E16" s="15">
        <f>SUM(E17:E18)</f>
        <v>10691578.21</v>
      </c>
      <c r="F16" s="15">
        <f t="shared" si="0"/>
        <v>89.6288487010671</v>
      </c>
      <c r="G16" s="15">
        <f>SUM(G17:G18)</f>
        <v>8608487.47</v>
      </c>
      <c r="H16" s="15">
        <f t="shared" si="1"/>
        <v>72.16603628003222</v>
      </c>
      <c r="I16" s="15">
        <f>SUM(I17:I18)</f>
        <v>2083090.7400000002</v>
      </c>
    </row>
    <row r="17" spans="1:9" ht="19.5" customHeight="1">
      <c r="A17" s="45" t="s">
        <v>98</v>
      </c>
      <c r="B17" s="46"/>
      <c r="C17" s="9">
        <v>6789450</v>
      </c>
      <c r="D17" s="9">
        <v>6780091.15</v>
      </c>
      <c r="E17" s="9">
        <v>6230449.95</v>
      </c>
      <c r="F17" s="25">
        <f t="shared" si="0"/>
        <v>91.8933066261211</v>
      </c>
      <c r="G17" s="9">
        <v>5097455.08</v>
      </c>
      <c r="H17" s="25">
        <f t="shared" si="1"/>
        <v>75.18269249226833</v>
      </c>
      <c r="I17" s="9">
        <v>1132994.87</v>
      </c>
    </row>
    <row r="18" spans="1:9" ht="19.5" customHeight="1">
      <c r="A18" s="45" t="s">
        <v>99</v>
      </c>
      <c r="B18" s="46"/>
      <c r="C18" s="9">
        <v>4047920</v>
      </c>
      <c r="D18" s="9">
        <v>5148633.1</v>
      </c>
      <c r="E18" s="9">
        <v>4461128.26</v>
      </c>
      <c r="F18" s="25">
        <f t="shared" si="0"/>
        <v>86.64684729622704</v>
      </c>
      <c r="G18" s="9">
        <v>3511032.39</v>
      </c>
      <c r="H18" s="25">
        <f t="shared" si="1"/>
        <v>68.19348595649592</v>
      </c>
      <c r="I18" s="9">
        <v>950095.87</v>
      </c>
    </row>
    <row r="19" spans="1:9" ht="28.5" customHeight="1">
      <c r="A19" s="63" t="s">
        <v>100</v>
      </c>
      <c r="B19" s="64"/>
      <c r="C19" s="23">
        <f>SUM(C16,C13)</f>
        <v>66414300</v>
      </c>
      <c r="D19" s="23">
        <f>SUM(D13,D16)</f>
        <v>68209228.75</v>
      </c>
      <c r="E19" s="14">
        <f>SUM(E16,E13)</f>
        <v>44586516.31</v>
      </c>
      <c r="F19" s="15">
        <f t="shared" si="0"/>
        <v>65.36727819254224</v>
      </c>
      <c r="G19" s="14">
        <f>SUM(G16,G13)</f>
        <v>42503425.57</v>
      </c>
      <c r="H19" s="15">
        <f t="shared" si="1"/>
        <v>62.31330620345125</v>
      </c>
      <c r="I19" s="23">
        <f>I16</f>
        <v>2083090.7400000002</v>
      </c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7" t="s">
        <v>101</v>
      </c>
      <c r="B21" s="88"/>
      <c r="C21" s="88"/>
      <c r="D21" s="88"/>
      <c r="E21" s="88"/>
      <c r="F21" s="88"/>
      <c r="G21" s="72" t="s">
        <v>109</v>
      </c>
      <c r="H21" s="72"/>
      <c r="I21" s="72"/>
    </row>
    <row r="22" spans="1:9" ht="19.5" customHeight="1" thickBot="1" thickTop="1">
      <c r="A22" s="81" t="s">
        <v>102</v>
      </c>
      <c r="B22" s="82"/>
      <c r="C22" s="82"/>
      <c r="D22" s="82"/>
      <c r="E22" s="82"/>
      <c r="F22" s="83"/>
      <c r="G22" s="84">
        <v>0</v>
      </c>
      <c r="H22" s="85"/>
      <c r="I22" s="86"/>
    </row>
    <row r="23" spans="1:9" ht="16.5" customHeight="1" thickBot="1" thickTop="1">
      <c r="A23" s="76" t="s">
        <v>103</v>
      </c>
      <c r="B23" s="77"/>
      <c r="C23" s="77"/>
      <c r="D23" s="77"/>
      <c r="E23" s="77"/>
      <c r="F23" s="78"/>
      <c r="G23" s="84">
        <v>0</v>
      </c>
      <c r="H23" s="85"/>
      <c r="I23" s="86"/>
    </row>
    <row r="24" spans="1:9" ht="16.5" customHeight="1" thickBot="1" thickTop="1">
      <c r="A24" s="76" t="s">
        <v>104</v>
      </c>
      <c r="B24" s="77"/>
      <c r="C24" s="77"/>
      <c r="D24" s="77"/>
      <c r="E24" s="77"/>
      <c r="F24" s="78"/>
      <c r="G24" s="84">
        <v>0</v>
      </c>
      <c r="H24" s="85"/>
      <c r="I24" s="86"/>
    </row>
    <row r="25" spans="1:9" ht="16.5" customHeight="1" thickBot="1" thickTop="1">
      <c r="A25" s="81" t="s">
        <v>105</v>
      </c>
      <c r="B25" s="82"/>
      <c r="C25" s="82"/>
      <c r="D25" s="82"/>
      <c r="E25" s="82"/>
      <c r="F25" s="83"/>
      <c r="G25" s="84">
        <f>SUM(G26:I27)</f>
        <v>1794928.75</v>
      </c>
      <c r="H25" s="85"/>
      <c r="I25" s="86"/>
    </row>
    <row r="26" spans="1:9" ht="16.5" customHeight="1" thickBot="1" thickTop="1">
      <c r="A26" s="76" t="s">
        <v>106</v>
      </c>
      <c r="B26" s="77"/>
      <c r="C26" s="77"/>
      <c r="D26" s="77"/>
      <c r="E26" s="77"/>
      <c r="F26" s="78"/>
      <c r="G26" s="84">
        <v>1794928.75</v>
      </c>
      <c r="H26" s="85"/>
      <c r="I26" s="86"/>
    </row>
    <row r="27" spans="1:9" ht="16.5" customHeight="1" thickTop="1">
      <c r="A27" s="76" t="s">
        <v>107</v>
      </c>
      <c r="B27" s="77"/>
      <c r="C27" s="77"/>
      <c r="D27" s="77"/>
      <c r="E27" s="77"/>
      <c r="F27" s="78"/>
      <c r="G27" s="84">
        <v>0</v>
      </c>
      <c r="H27" s="85"/>
      <c r="I27" s="86"/>
    </row>
    <row r="28" spans="1:9" ht="22.5" customHeight="1">
      <c r="A28" s="63" t="s">
        <v>108</v>
      </c>
      <c r="B28" s="64"/>
      <c r="C28" s="23"/>
      <c r="D28" s="23"/>
      <c r="E28" s="14"/>
      <c r="F28" s="15"/>
      <c r="G28" s="14"/>
      <c r="H28" s="15"/>
      <c r="I28" s="23">
        <f>G25+G22</f>
        <v>1794928.75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7" t="s">
        <v>110</v>
      </c>
      <c r="B30" s="88"/>
      <c r="C30" s="88"/>
      <c r="D30" s="88"/>
      <c r="E30" s="88"/>
      <c r="F30" s="88"/>
      <c r="G30" s="72" t="s">
        <v>109</v>
      </c>
      <c r="H30" s="72"/>
      <c r="I30" s="72"/>
    </row>
    <row r="31" spans="1:9" ht="19.5" customHeight="1" thickBot="1" thickTop="1">
      <c r="A31" s="81" t="s">
        <v>111</v>
      </c>
      <c r="B31" s="82"/>
      <c r="C31" s="82"/>
      <c r="D31" s="82"/>
      <c r="E31" s="82"/>
      <c r="F31" s="83"/>
      <c r="G31" s="84">
        <v>0</v>
      </c>
      <c r="H31" s="85"/>
      <c r="I31" s="86"/>
    </row>
    <row r="32" spans="1:9" ht="16.5" customHeight="1" thickBot="1" thickTop="1">
      <c r="A32" s="89" t="s">
        <v>114</v>
      </c>
      <c r="B32" s="77"/>
      <c r="C32" s="77"/>
      <c r="D32" s="77"/>
      <c r="E32" s="77"/>
      <c r="F32" s="78"/>
      <c r="G32" s="84">
        <v>68.95</v>
      </c>
      <c r="H32" s="85"/>
      <c r="I32" s="86"/>
    </row>
    <row r="33" spans="1:9" ht="16.5" customHeight="1" thickBot="1" thickTop="1">
      <c r="A33" s="76" t="s">
        <v>112</v>
      </c>
      <c r="B33" s="77"/>
      <c r="C33" s="77"/>
      <c r="D33" s="77"/>
      <c r="E33" s="77"/>
      <c r="F33" s="78"/>
      <c r="G33" s="84">
        <v>18.49</v>
      </c>
      <c r="H33" s="85"/>
      <c r="I33" s="86"/>
    </row>
    <row r="34" spans="1:9" ht="22.5" customHeight="1" thickTop="1">
      <c r="A34" s="76" t="s">
        <v>113</v>
      </c>
      <c r="B34" s="77"/>
      <c r="C34" s="77"/>
      <c r="D34" s="77"/>
      <c r="E34" s="77"/>
      <c r="F34" s="78"/>
      <c r="G34" s="84">
        <v>12.55</v>
      </c>
      <c r="H34" s="85"/>
      <c r="I34" s="86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7" t="s">
        <v>110</v>
      </c>
      <c r="B36" s="88"/>
      <c r="C36" s="88"/>
      <c r="D36" s="88"/>
      <c r="E36" s="88"/>
      <c r="F36" s="88"/>
      <c r="G36" s="72" t="s">
        <v>109</v>
      </c>
      <c r="H36" s="72"/>
      <c r="I36" s="72"/>
    </row>
    <row r="37" spans="1:9" ht="19.5" customHeight="1" thickBot="1" thickTop="1">
      <c r="A37" s="81" t="s">
        <v>115</v>
      </c>
      <c r="B37" s="82"/>
      <c r="C37" s="82"/>
      <c r="D37" s="82"/>
      <c r="E37" s="82"/>
      <c r="F37" s="83"/>
      <c r="G37" s="84">
        <v>1794928.75</v>
      </c>
      <c r="H37" s="85"/>
      <c r="I37" s="86"/>
    </row>
    <row r="38" spans="1:9" ht="15.75" customHeight="1" thickTop="1">
      <c r="A38" s="81" t="s">
        <v>174</v>
      </c>
      <c r="B38" s="82"/>
      <c r="C38" s="82"/>
      <c r="D38" s="82"/>
      <c r="E38" s="82"/>
      <c r="F38" s="83"/>
      <c r="G38" s="84">
        <f>G37</f>
        <v>1794928.75</v>
      </c>
      <c r="H38" s="85"/>
      <c r="I38" s="86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38" t="s">
        <v>3</v>
      </c>
      <c r="C41" s="38"/>
      <c r="E41" s="38" t="s">
        <v>173</v>
      </c>
      <c r="F41" s="38"/>
      <c r="H41" s="30" t="s">
        <v>24</v>
      </c>
    </row>
    <row r="42" spans="1:8" s="29" customFormat="1" ht="12.75">
      <c r="A42" s="30" t="s">
        <v>4</v>
      </c>
      <c r="B42" s="38" t="s">
        <v>25</v>
      </c>
      <c r="C42" s="38"/>
      <c r="E42" s="38" t="s">
        <v>26</v>
      </c>
      <c r="F42" s="38"/>
      <c r="H42" s="30" t="s">
        <v>27</v>
      </c>
    </row>
    <row r="43" spans="1:3" s="29" customFormat="1" ht="12.75">
      <c r="A43" s="30" t="s">
        <v>6</v>
      </c>
      <c r="B43" s="38" t="s">
        <v>7</v>
      </c>
      <c r="C43" s="38"/>
    </row>
    <row r="44" ht="19.5" customHeight="1"/>
    <row r="45" ht="19.5" customHeight="1"/>
    <row r="46" ht="19.5" customHeight="1"/>
  </sheetData>
  <sheetProtection selectLockedCells="1"/>
  <mergeCells count="52">
    <mergeCell ref="G24:I24"/>
    <mergeCell ref="G25:I25"/>
    <mergeCell ref="A24:F24"/>
    <mergeCell ref="A25:F25"/>
    <mergeCell ref="A21:F21"/>
    <mergeCell ref="G21:I21"/>
    <mergeCell ref="G22:I22"/>
    <mergeCell ref="G23:I23"/>
    <mergeCell ref="G31:I31"/>
    <mergeCell ref="A32:F32"/>
    <mergeCell ref="G26:I26"/>
    <mergeCell ref="G27:I27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F67" sqref="F6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8" width="16.7109375" style="1" customWidth="1"/>
    <col min="9" max="9" width="17.00390625" style="1" customWidth="1"/>
    <col min="10" max="16384" width="9.140625" style="1" customWidth="1"/>
  </cols>
  <sheetData>
    <row r="1" spans="1:9" ht="20.25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71" t="s">
        <v>116</v>
      </c>
      <c r="B9" s="72"/>
      <c r="C9" s="72"/>
      <c r="D9" s="72"/>
      <c r="E9" s="72"/>
      <c r="F9" s="72"/>
      <c r="G9" s="72"/>
      <c r="H9" s="72"/>
      <c r="I9" s="72"/>
    </row>
    <row r="10" spans="1:9" ht="19.5" customHeight="1" thickTop="1">
      <c r="A10" s="75" t="s">
        <v>117</v>
      </c>
      <c r="B10" s="59"/>
      <c r="C10" s="59" t="s">
        <v>22</v>
      </c>
      <c r="D10" s="61" t="s">
        <v>89</v>
      </c>
      <c r="E10" s="39" t="s">
        <v>9</v>
      </c>
      <c r="F10" s="40"/>
      <c r="G10" s="39" t="s">
        <v>1</v>
      </c>
      <c r="H10" s="40"/>
      <c r="I10" s="61" t="s">
        <v>118</v>
      </c>
    </row>
    <row r="11" spans="1:9" ht="36.75" customHeight="1">
      <c r="A11" s="70"/>
      <c r="B11" s="60"/>
      <c r="C11" s="60"/>
      <c r="D11" s="62"/>
      <c r="E11" s="19" t="s">
        <v>90</v>
      </c>
      <c r="F11" s="19" t="s">
        <v>91</v>
      </c>
      <c r="G11" s="19" t="s">
        <v>23</v>
      </c>
      <c r="H11" s="19" t="s">
        <v>92</v>
      </c>
      <c r="I11" s="62"/>
    </row>
    <row r="12" spans="1:9" ht="19.5" customHeight="1">
      <c r="A12" s="41" t="s">
        <v>119</v>
      </c>
      <c r="B12" s="42"/>
      <c r="C12" s="15">
        <f>C13+C16</f>
        <v>53273800</v>
      </c>
      <c r="D12" s="15">
        <f>D13+D16</f>
        <v>53634069.9</v>
      </c>
      <c r="E12" s="15">
        <f>E13+E16</f>
        <v>38460993.96</v>
      </c>
      <c r="F12" s="15">
        <f>(E12/D12)*100</f>
        <v>71.71000453948396</v>
      </c>
      <c r="G12" s="15">
        <f>G13+G16</f>
        <v>33528011.799999997</v>
      </c>
      <c r="H12" s="15">
        <f>(G12/D12)*100</f>
        <v>62.51252583015334</v>
      </c>
      <c r="I12" s="15">
        <f>SUM(I13,I16)</f>
        <v>4932982.16</v>
      </c>
    </row>
    <row r="13" spans="1:9" ht="19.5" customHeight="1">
      <c r="A13" s="45" t="s">
        <v>120</v>
      </c>
      <c r="B13" s="46"/>
      <c r="C13" s="26">
        <f>SUM(C14:C15)</f>
        <v>28894800</v>
      </c>
      <c r="D13" s="26">
        <f>SUM(D14:D15)</f>
        <v>28600828.75</v>
      </c>
      <c r="E13" s="26">
        <f>SUM(E14:E15)</f>
        <v>20726469.03</v>
      </c>
      <c r="F13" s="15">
        <f aca="true" t="shared" si="0" ref="F13:F24">(E13/D13)*100</f>
        <v>72.46807150649437</v>
      </c>
      <c r="G13" s="26">
        <f>SUM(G14:G15)</f>
        <v>18148584.52</v>
      </c>
      <c r="H13" s="15">
        <f aca="true" t="shared" si="1" ref="H13:H26">(G13/D13)*100</f>
        <v>63.454750485158584</v>
      </c>
      <c r="I13" s="26">
        <f>SUM(I14:I15)</f>
        <v>2577884.5100000002</v>
      </c>
    </row>
    <row r="14" spans="1:9" ht="19.5" customHeight="1">
      <c r="A14" s="45" t="s">
        <v>121</v>
      </c>
      <c r="B14" s="46"/>
      <c r="C14" s="9">
        <v>16213400</v>
      </c>
      <c r="D14" s="9">
        <v>16006128.75</v>
      </c>
      <c r="E14" s="9">
        <v>11012332.53</v>
      </c>
      <c r="F14" s="25">
        <f t="shared" si="0"/>
        <v>68.800724410017</v>
      </c>
      <c r="G14" s="9">
        <v>9971115.11</v>
      </c>
      <c r="H14" s="25">
        <f t="shared" si="1"/>
        <v>62.29560729979758</v>
      </c>
      <c r="I14" s="9">
        <v>1041217.42</v>
      </c>
    </row>
    <row r="15" spans="1:9" ht="19.5" customHeight="1">
      <c r="A15" s="45" t="s">
        <v>122</v>
      </c>
      <c r="B15" s="46"/>
      <c r="C15" s="9">
        <v>12681400</v>
      </c>
      <c r="D15" s="9">
        <v>12594700</v>
      </c>
      <c r="E15" s="9">
        <v>9714136.5</v>
      </c>
      <c r="F15" s="25">
        <f t="shared" si="0"/>
        <v>77.12876448029726</v>
      </c>
      <c r="G15" s="9">
        <v>8177469.41</v>
      </c>
      <c r="H15" s="25">
        <f t="shared" si="1"/>
        <v>64.9278617990107</v>
      </c>
      <c r="I15" s="9">
        <v>1536667.09</v>
      </c>
    </row>
    <row r="16" spans="1:9" ht="19.5" customHeight="1">
      <c r="A16" s="45" t="s">
        <v>123</v>
      </c>
      <c r="B16" s="46"/>
      <c r="C16" s="26">
        <f>SUM(C17:C18)</f>
        <v>24379000</v>
      </c>
      <c r="D16" s="26">
        <f>SUM(D17:D18)</f>
        <v>25033241.15</v>
      </c>
      <c r="E16" s="26">
        <f>SUM(E17:E18)</f>
        <v>17734524.93</v>
      </c>
      <c r="F16" s="15">
        <f t="shared" si="0"/>
        <v>70.8439024085381</v>
      </c>
      <c r="G16" s="26">
        <f>SUM(G17:G18)</f>
        <v>15379427.28</v>
      </c>
      <c r="H16" s="15">
        <f t="shared" si="1"/>
        <v>61.43602096047399</v>
      </c>
      <c r="I16" s="26">
        <f>SUM(I17:I18)</f>
        <v>2355097.6500000004</v>
      </c>
    </row>
    <row r="17" spans="1:9" ht="19.5" customHeight="1">
      <c r="A17" s="45" t="s">
        <v>124</v>
      </c>
      <c r="B17" s="46"/>
      <c r="C17" s="9">
        <v>12921550</v>
      </c>
      <c r="D17" s="9">
        <v>13414391.15</v>
      </c>
      <c r="E17" s="9">
        <v>8599124.55</v>
      </c>
      <c r="F17" s="25">
        <f t="shared" si="0"/>
        <v>64.10372601964869</v>
      </c>
      <c r="G17" s="9">
        <v>8507347.1</v>
      </c>
      <c r="H17" s="25">
        <f t="shared" si="1"/>
        <v>63.41955445365106</v>
      </c>
      <c r="I17" s="9">
        <v>91777.45</v>
      </c>
    </row>
    <row r="18" spans="1:9" ht="19.5" customHeight="1">
      <c r="A18" s="45" t="s">
        <v>125</v>
      </c>
      <c r="B18" s="46"/>
      <c r="C18" s="9">
        <v>11457450</v>
      </c>
      <c r="D18" s="9">
        <v>11618850</v>
      </c>
      <c r="E18" s="9">
        <v>9135400.38</v>
      </c>
      <c r="F18" s="25">
        <f t="shared" si="0"/>
        <v>78.62568481390156</v>
      </c>
      <c r="G18" s="9">
        <v>6872080.18</v>
      </c>
      <c r="H18" s="25">
        <f t="shared" si="1"/>
        <v>59.14595833494709</v>
      </c>
      <c r="I18" s="9">
        <v>2263320.2</v>
      </c>
    </row>
    <row r="19" spans="1:9" ht="19.5" customHeight="1">
      <c r="A19" s="41" t="s">
        <v>126</v>
      </c>
      <c r="B19" s="42"/>
      <c r="C19" s="15">
        <f>SUM(C20:C21)</f>
        <v>82696085</v>
      </c>
      <c r="D19" s="15">
        <f>SUM(D20:D21)</f>
        <v>84129743.85</v>
      </c>
      <c r="E19" s="15">
        <f>SUM(E20:E21)</f>
        <v>62821907.599999994</v>
      </c>
      <c r="F19" s="15">
        <f t="shared" si="0"/>
        <v>74.6726481326378</v>
      </c>
      <c r="G19" s="15">
        <f>SUM(G20:G21)</f>
        <v>52563396.19</v>
      </c>
      <c r="H19" s="15">
        <f t="shared" si="1"/>
        <v>62.47896853664317</v>
      </c>
      <c r="I19" s="15">
        <f>SUM(I20:I21)</f>
        <v>10258511.409999998</v>
      </c>
    </row>
    <row r="20" spans="1:9" ht="28.5" customHeight="1">
      <c r="A20" s="45" t="s">
        <v>127</v>
      </c>
      <c r="B20" s="46"/>
      <c r="C20" s="9">
        <v>37279350</v>
      </c>
      <c r="D20" s="9">
        <v>38788708.85</v>
      </c>
      <c r="E20" s="9">
        <v>24975059.23</v>
      </c>
      <c r="F20" s="25">
        <f t="shared" si="0"/>
        <v>64.38744668346959</v>
      </c>
      <c r="G20" s="9">
        <v>24024963.36</v>
      </c>
      <c r="H20" s="25">
        <f t="shared" si="1"/>
        <v>61.93803318617036</v>
      </c>
      <c r="I20" s="9">
        <v>950095.87</v>
      </c>
    </row>
    <row r="21" spans="1:9" ht="10.5" customHeight="1">
      <c r="A21" s="45" t="s">
        <v>128</v>
      </c>
      <c r="B21" s="46"/>
      <c r="C21" s="9">
        <v>45416735</v>
      </c>
      <c r="D21" s="9">
        <v>45341035</v>
      </c>
      <c r="E21" s="9">
        <v>37846848.37</v>
      </c>
      <c r="F21" s="25">
        <f t="shared" si="0"/>
        <v>83.47151398286343</v>
      </c>
      <c r="G21" s="9">
        <v>28538432.83</v>
      </c>
      <c r="H21" s="25">
        <f t="shared" si="1"/>
        <v>62.94173220792159</v>
      </c>
      <c r="I21" s="9">
        <v>9308415.54</v>
      </c>
    </row>
    <row r="22" spans="1:9" ht="19.5" customHeight="1">
      <c r="A22" s="27" t="s">
        <v>129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9.5" customHeight="1">
      <c r="A23" s="27" t="s">
        <v>130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9.5" customHeight="1">
      <c r="A24" s="27" t="s">
        <v>131</v>
      </c>
      <c r="B24" s="28"/>
      <c r="C24" s="15">
        <v>226200</v>
      </c>
      <c r="D24" s="15">
        <v>234800</v>
      </c>
      <c r="E24" s="15">
        <v>165335.03</v>
      </c>
      <c r="F24" s="15">
        <f t="shared" si="0"/>
        <v>70.41525979557069</v>
      </c>
      <c r="G24" s="15">
        <v>106870.84</v>
      </c>
      <c r="H24" s="15">
        <f>(G24/D24)*100</f>
        <v>45.51568994889267</v>
      </c>
      <c r="I24" s="15">
        <v>58464.19</v>
      </c>
    </row>
    <row r="25" spans="1:9" ht="19.5" customHeight="1">
      <c r="A25" s="27" t="s">
        <v>132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7.25" customHeight="1">
      <c r="A26" s="63" t="s">
        <v>133</v>
      </c>
      <c r="B26" s="64"/>
      <c r="C26" s="23">
        <f>SUM(C19,C12,C22,C23,C24,C25)</f>
        <v>136196085</v>
      </c>
      <c r="D26" s="23">
        <f>SUM(D12,D19,D24)</f>
        <v>137998613.75</v>
      </c>
      <c r="E26" s="14">
        <f>SUM(E19,E12,E24)</f>
        <v>101448236.59</v>
      </c>
      <c r="F26" s="15">
        <f>(E26/D26)*100</f>
        <v>73.51395338926004</v>
      </c>
      <c r="G26" s="14">
        <f>SUM(G19,G12,G24)</f>
        <v>86198278.83</v>
      </c>
      <c r="H26" s="15">
        <f t="shared" si="1"/>
        <v>62.4631483517348</v>
      </c>
      <c r="I26" s="23">
        <f>SUM(I13,I16,I19,I24)</f>
        <v>15249957.759999998</v>
      </c>
    </row>
    <row r="27" spans="1:8" ht="19.5" customHeight="1">
      <c r="A27" s="45"/>
      <c r="B27" s="46"/>
      <c r="C27" s="9"/>
      <c r="D27" s="9"/>
      <c r="E27" s="9"/>
      <c r="F27" s="15"/>
      <c r="G27" s="9"/>
      <c r="H27" s="15"/>
    </row>
    <row r="28" spans="1:9" ht="39" customHeight="1" thickBot="1">
      <c r="A28" s="87" t="s">
        <v>134</v>
      </c>
      <c r="B28" s="88"/>
      <c r="C28" s="88"/>
      <c r="D28" s="88"/>
      <c r="E28" s="88"/>
      <c r="F28" s="88"/>
      <c r="G28" s="72" t="s">
        <v>109</v>
      </c>
      <c r="H28" s="72"/>
      <c r="I28" s="72"/>
    </row>
    <row r="29" spans="1:9" ht="19.5" customHeight="1" thickBot="1" thickTop="1">
      <c r="A29" s="89" t="s">
        <v>136</v>
      </c>
      <c r="B29" s="77"/>
      <c r="C29" s="77"/>
      <c r="D29" s="77"/>
      <c r="E29" s="77"/>
      <c r="F29" s="78"/>
      <c r="G29" s="84">
        <v>19413565.52</v>
      </c>
      <c r="H29" s="85"/>
      <c r="I29" s="86"/>
    </row>
    <row r="30" spans="1:9" ht="16.5" customHeight="1" thickBot="1" thickTop="1">
      <c r="A30" s="89" t="s">
        <v>135</v>
      </c>
      <c r="B30" s="77"/>
      <c r="C30" s="77"/>
      <c r="D30" s="77"/>
      <c r="E30" s="77"/>
      <c r="F30" s="78"/>
      <c r="G30" s="84">
        <v>0</v>
      </c>
      <c r="H30" s="85"/>
      <c r="I30" s="86"/>
    </row>
    <row r="31" spans="1:9" ht="16.5" customHeight="1" thickBot="1" thickTop="1">
      <c r="A31" s="76" t="s">
        <v>137</v>
      </c>
      <c r="B31" s="77"/>
      <c r="C31" s="77"/>
      <c r="D31" s="77"/>
      <c r="E31" s="77"/>
      <c r="F31" s="78"/>
      <c r="G31" s="84">
        <v>0</v>
      </c>
      <c r="H31" s="85"/>
      <c r="I31" s="86"/>
    </row>
    <row r="32" spans="1:9" ht="22.5" customHeight="1" thickBot="1" thickTop="1">
      <c r="A32" s="76" t="s">
        <v>138</v>
      </c>
      <c r="B32" s="77"/>
      <c r="C32" s="77"/>
      <c r="D32" s="77"/>
      <c r="E32" s="77"/>
      <c r="F32" s="78"/>
      <c r="G32" s="84">
        <v>0</v>
      </c>
      <c r="H32" s="85"/>
      <c r="I32" s="86"/>
    </row>
    <row r="33" spans="1:9" ht="18.75" customHeight="1" thickBot="1" thickTop="1">
      <c r="A33" s="76" t="s">
        <v>139</v>
      </c>
      <c r="B33" s="77"/>
      <c r="C33" s="77"/>
      <c r="D33" s="77"/>
      <c r="E33" s="77"/>
      <c r="F33" s="78"/>
      <c r="G33" s="84">
        <v>0</v>
      </c>
      <c r="H33" s="85"/>
      <c r="I33" s="86"/>
    </row>
    <row r="34" spans="1:9" ht="18.75" customHeight="1" thickBot="1" thickTop="1">
      <c r="A34" s="76" t="s">
        <v>143</v>
      </c>
      <c r="B34" s="77"/>
      <c r="C34" s="77"/>
      <c r="D34" s="77"/>
      <c r="E34" s="77"/>
      <c r="F34" s="78"/>
      <c r="G34" s="84">
        <v>0</v>
      </c>
      <c r="H34" s="85"/>
      <c r="I34" s="86"/>
    </row>
    <row r="35" spans="1:9" ht="17.25" customHeight="1" thickTop="1">
      <c r="A35" s="108" t="s">
        <v>144</v>
      </c>
      <c r="B35" s="109"/>
      <c r="C35" s="109"/>
      <c r="D35" s="109"/>
      <c r="E35" s="109"/>
      <c r="F35" s="110"/>
      <c r="G35" s="112">
        <v>10198.87</v>
      </c>
      <c r="H35" s="113"/>
      <c r="I35" s="114"/>
    </row>
    <row r="36" spans="1:9" ht="17.25" customHeight="1">
      <c r="A36" s="35" t="s">
        <v>145</v>
      </c>
      <c r="B36" s="36"/>
      <c r="C36" s="36"/>
      <c r="D36" s="36"/>
      <c r="E36" s="36"/>
      <c r="F36" s="37"/>
      <c r="G36" s="93">
        <f>SUM(G29,G35)</f>
        <v>19423764.39</v>
      </c>
      <c r="H36" s="94"/>
      <c r="I36" s="95"/>
    </row>
    <row r="37" spans="1:9" ht="17.25" customHeight="1">
      <c r="A37" s="111" t="s">
        <v>146</v>
      </c>
      <c r="B37" s="106"/>
      <c r="C37" s="106"/>
      <c r="D37" s="106"/>
      <c r="E37" s="106"/>
      <c r="F37" s="107"/>
      <c r="G37" s="93">
        <v>66667643.6</v>
      </c>
      <c r="H37" s="94"/>
      <c r="I37" s="95"/>
    </row>
    <row r="38" spans="1:9" ht="17.25" customHeight="1">
      <c r="A38" s="105" t="s">
        <v>147</v>
      </c>
      <c r="B38" s="106"/>
      <c r="C38" s="106"/>
      <c r="D38" s="106"/>
      <c r="E38" s="106"/>
      <c r="F38" s="107"/>
      <c r="G38" s="93">
        <v>23.65</v>
      </c>
      <c r="H38" s="94"/>
      <c r="I38" s="95"/>
    </row>
    <row r="40" spans="1:9" ht="23.25" customHeight="1" thickBot="1">
      <c r="A40" s="71" t="s">
        <v>140</v>
      </c>
      <c r="B40" s="72"/>
      <c r="C40" s="72"/>
      <c r="D40" s="72"/>
      <c r="E40" s="72"/>
      <c r="F40" s="72"/>
      <c r="G40" s="72"/>
      <c r="H40" s="72"/>
      <c r="I40" s="72"/>
    </row>
    <row r="41" spans="1:9" ht="19.5" customHeight="1" thickTop="1">
      <c r="A41" s="75" t="s">
        <v>141</v>
      </c>
      <c r="B41" s="59"/>
      <c r="C41" s="59" t="s">
        <v>22</v>
      </c>
      <c r="D41" s="61" t="s">
        <v>89</v>
      </c>
      <c r="E41" s="39" t="s">
        <v>9</v>
      </c>
      <c r="F41" s="40"/>
      <c r="G41" s="39" t="s">
        <v>1</v>
      </c>
      <c r="H41" s="40"/>
      <c r="I41" s="61" t="s">
        <v>142</v>
      </c>
    </row>
    <row r="42" spans="1:9" ht="36.75" customHeight="1">
      <c r="A42" s="70"/>
      <c r="B42" s="60"/>
      <c r="C42" s="60"/>
      <c r="D42" s="62"/>
      <c r="E42" s="19" t="s">
        <v>90</v>
      </c>
      <c r="F42" s="19" t="s">
        <v>91</v>
      </c>
      <c r="G42" s="19" t="s">
        <v>23</v>
      </c>
      <c r="H42" s="19" t="s">
        <v>92</v>
      </c>
      <c r="I42" s="62"/>
    </row>
    <row r="43" spans="1:9" ht="30" customHeight="1">
      <c r="A43" s="103" t="s">
        <v>148</v>
      </c>
      <c r="B43" s="10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>
        <v>0</v>
      </c>
    </row>
    <row r="44" spans="1:9" ht="25.5" customHeight="1">
      <c r="A44" s="103" t="s">
        <v>149</v>
      </c>
      <c r="B44" s="104"/>
      <c r="C44" s="9">
        <v>8770000</v>
      </c>
      <c r="D44" s="9">
        <v>9389465.21</v>
      </c>
      <c r="E44" s="9">
        <v>8838516.35</v>
      </c>
      <c r="F44" s="25">
        <f>(E44/D44)*100</f>
        <v>94.13226581410379</v>
      </c>
      <c r="G44" s="9">
        <v>5316968.87</v>
      </c>
      <c r="H44" s="25">
        <f>(G44/D44)*100</f>
        <v>56.626961718089156</v>
      </c>
      <c r="I44" s="9">
        <v>3521547.48</v>
      </c>
    </row>
    <row r="45" spans="1:9" ht="19.5" customHeight="1">
      <c r="A45" s="103" t="s">
        <v>150</v>
      </c>
      <c r="B45" s="10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>
        <v>0</v>
      </c>
    </row>
    <row r="46" spans="1:9" ht="25.5" customHeight="1">
      <c r="A46" s="103" t="s">
        <v>151</v>
      </c>
      <c r="B46" s="104"/>
      <c r="C46" s="9">
        <v>11683660</v>
      </c>
      <c r="D46" s="9">
        <v>14998515.45</v>
      </c>
      <c r="E46" s="9">
        <v>13172968.09</v>
      </c>
      <c r="F46" s="25">
        <f>(E46/D46)*100</f>
        <v>87.82847965129777</v>
      </c>
      <c r="G46" s="9">
        <v>6667890.78</v>
      </c>
      <c r="H46" s="25">
        <f>(G46/D46)*100</f>
        <v>44.45700510979572</v>
      </c>
      <c r="I46" s="9">
        <v>6505077.31</v>
      </c>
    </row>
    <row r="47" spans="1:9" ht="28.5" customHeight="1">
      <c r="A47" s="63" t="s">
        <v>152</v>
      </c>
      <c r="B47" s="64"/>
      <c r="C47" s="26">
        <f>SUM(C43:C46)</f>
        <v>20453660</v>
      </c>
      <c r="D47" s="26">
        <f>SUM(D43:D46)</f>
        <v>24387980.66</v>
      </c>
      <c r="E47" s="26">
        <f>SUM(E43:E46)</f>
        <v>22011484.439999998</v>
      </c>
      <c r="F47" s="15">
        <f>(E47/D47)*100</f>
        <v>90.25546127360262</v>
      </c>
      <c r="G47" s="26">
        <f>SUM(G43:G46)</f>
        <v>11984859.65</v>
      </c>
      <c r="H47" s="15">
        <f>(G47/D47)*100</f>
        <v>49.14248464062871</v>
      </c>
      <c r="I47" s="26">
        <f>SUM(I44:I46)</f>
        <v>10026624.79</v>
      </c>
    </row>
    <row r="48" spans="1:9" ht="28.5" customHeight="1">
      <c r="A48" s="63" t="s">
        <v>153</v>
      </c>
      <c r="B48" s="64"/>
      <c r="C48" s="26">
        <f>C47+C26</f>
        <v>156649745</v>
      </c>
      <c r="D48" s="26">
        <f>D47+D26</f>
        <v>162386594.41</v>
      </c>
      <c r="E48" s="26">
        <f>E47+E26</f>
        <v>123459721.03</v>
      </c>
      <c r="F48" s="15">
        <f>(E48/D48)*100</f>
        <v>76.02827159382632</v>
      </c>
      <c r="G48" s="26">
        <f>G47+G26</f>
        <v>98183138.48</v>
      </c>
      <c r="H48" s="15">
        <f>(G48/D48)*100</f>
        <v>60.46258857557133</v>
      </c>
      <c r="I48" s="26">
        <v>25276582.55</v>
      </c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75" t="s">
        <v>154</v>
      </c>
      <c r="B50" s="59"/>
      <c r="C50" s="99" t="s">
        <v>155</v>
      </c>
      <c r="D50" s="100"/>
      <c r="E50" s="101"/>
      <c r="F50" s="99" t="s">
        <v>156</v>
      </c>
      <c r="G50" s="100"/>
      <c r="H50" s="100"/>
      <c r="I50" s="102"/>
    </row>
    <row r="51" spans="1:9" ht="22.5" customHeight="1">
      <c r="A51" s="63" t="s">
        <v>157</v>
      </c>
      <c r="B51" s="64"/>
      <c r="C51" s="90">
        <v>0</v>
      </c>
      <c r="D51" s="91"/>
      <c r="E51" s="92"/>
      <c r="F51" s="90">
        <v>10198.87</v>
      </c>
      <c r="G51" s="91"/>
      <c r="H51" s="91"/>
      <c r="I51" s="92"/>
    </row>
    <row r="52" spans="1:9" ht="16.5" customHeight="1">
      <c r="A52" s="45" t="s">
        <v>158</v>
      </c>
      <c r="B52" s="46"/>
      <c r="C52" s="96">
        <v>0</v>
      </c>
      <c r="D52" s="97"/>
      <c r="E52" s="98"/>
      <c r="F52" s="96">
        <v>10198.87</v>
      </c>
      <c r="G52" s="97"/>
      <c r="H52" s="97"/>
      <c r="I52" s="98"/>
    </row>
    <row r="53" spans="1:9" ht="18.75" customHeight="1">
      <c r="A53" s="45" t="s">
        <v>159</v>
      </c>
      <c r="B53" s="46"/>
      <c r="C53" s="96">
        <v>0</v>
      </c>
      <c r="D53" s="97"/>
      <c r="E53" s="98"/>
      <c r="F53" s="96">
        <v>0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75" t="s">
        <v>160</v>
      </c>
      <c r="B55" s="59"/>
      <c r="C55" s="99" t="s">
        <v>73</v>
      </c>
      <c r="D55" s="100"/>
      <c r="E55" s="101"/>
      <c r="F55" s="99" t="s">
        <v>161</v>
      </c>
      <c r="G55" s="100"/>
      <c r="H55" s="100"/>
      <c r="I55" s="102"/>
    </row>
    <row r="56" spans="1:9" ht="22.5" customHeight="1">
      <c r="A56" s="63" t="s">
        <v>162</v>
      </c>
      <c r="B56" s="64"/>
      <c r="C56" s="90">
        <v>3693740.69</v>
      </c>
      <c r="D56" s="91"/>
      <c r="E56" s="92"/>
      <c r="F56" s="90">
        <v>1903982.48</v>
      </c>
      <c r="G56" s="91"/>
      <c r="H56" s="91"/>
      <c r="I56" s="92"/>
    </row>
    <row r="57" spans="1:9" ht="16.5" customHeight="1">
      <c r="A57" s="63" t="s">
        <v>163</v>
      </c>
      <c r="B57" s="64"/>
      <c r="C57" s="90">
        <v>46502879.68</v>
      </c>
      <c r="D57" s="91"/>
      <c r="E57" s="92"/>
      <c r="F57" s="90">
        <v>5548268.7</v>
      </c>
      <c r="G57" s="91"/>
      <c r="H57" s="91"/>
      <c r="I57" s="92"/>
    </row>
    <row r="58" spans="1:9" ht="19.5" customHeight="1">
      <c r="A58" s="63" t="s">
        <v>164</v>
      </c>
      <c r="B58" s="64"/>
      <c r="C58" s="9"/>
      <c r="D58" s="9"/>
      <c r="E58" s="26">
        <f>SUM(E59:E60)</f>
        <v>42913612.059999995</v>
      </c>
      <c r="F58" s="90">
        <f>SUM(F59:I60)</f>
        <v>6275235.96</v>
      </c>
      <c r="G58" s="91"/>
      <c r="H58" s="91"/>
      <c r="I58" s="92"/>
    </row>
    <row r="59" spans="1:9" ht="12.75" customHeight="1">
      <c r="A59" s="45" t="s">
        <v>165</v>
      </c>
      <c r="B59" s="46"/>
      <c r="C59" s="9"/>
      <c r="D59" s="9"/>
      <c r="E59" s="9">
        <v>41014800.12</v>
      </c>
      <c r="F59" s="96">
        <v>5201014.49</v>
      </c>
      <c r="G59" s="97"/>
      <c r="H59" s="97"/>
      <c r="I59" s="98"/>
    </row>
    <row r="60" spans="1:9" ht="17.25" customHeight="1">
      <c r="A60" s="45" t="s">
        <v>166</v>
      </c>
      <c r="B60" s="46"/>
      <c r="C60" s="23"/>
      <c r="D60" s="23"/>
      <c r="E60" s="9">
        <v>1898811.94</v>
      </c>
      <c r="F60" s="96">
        <v>1074221.47</v>
      </c>
      <c r="G60" s="97"/>
      <c r="H60" s="97"/>
      <c r="I60" s="98"/>
    </row>
    <row r="61" spans="1:9" ht="17.25" customHeight="1">
      <c r="A61" s="63" t="s">
        <v>167</v>
      </c>
      <c r="B61" s="64"/>
      <c r="E61" s="26">
        <v>49930.28</v>
      </c>
      <c r="F61" s="90">
        <v>11947.05</v>
      </c>
      <c r="G61" s="91"/>
      <c r="H61" s="91"/>
      <c r="I61" s="92"/>
    </row>
    <row r="62" spans="1:9" ht="12.75">
      <c r="A62" s="63" t="s">
        <v>168</v>
      </c>
      <c r="B62" s="64"/>
      <c r="E62" s="26">
        <v>7332938.59</v>
      </c>
      <c r="F62" s="90">
        <v>1188962.27</v>
      </c>
      <c r="G62" s="91"/>
      <c r="H62" s="91"/>
      <c r="I62" s="92"/>
    </row>
    <row r="63" spans="1:9" ht="12.75">
      <c r="A63" s="63" t="s">
        <v>169</v>
      </c>
      <c r="B63" s="64"/>
      <c r="E63" s="9">
        <v>883712.53</v>
      </c>
      <c r="F63" s="90">
        <v>0</v>
      </c>
      <c r="G63" s="91"/>
      <c r="H63" s="91"/>
      <c r="I63" s="92"/>
    </row>
    <row r="64" spans="1:9" ht="12.75">
      <c r="A64" s="45" t="s">
        <v>170</v>
      </c>
      <c r="B64" s="46"/>
      <c r="E64" s="9">
        <v>883712.53</v>
      </c>
      <c r="F64" s="90">
        <v>0</v>
      </c>
      <c r="G64" s="91"/>
      <c r="H64" s="91"/>
      <c r="I64" s="92"/>
    </row>
    <row r="65" spans="1:9" ht="12.75">
      <c r="A65" s="45" t="s">
        <v>171</v>
      </c>
      <c r="B65" s="46"/>
      <c r="E65" s="9">
        <v>0</v>
      </c>
      <c r="F65" s="90">
        <v>0</v>
      </c>
      <c r="G65" s="91"/>
      <c r="H65" s="91"/>
      <c r="I65" s="92"/>
    </row>
    <row r="66" spans="1:9" ht="12.75">
      <c r="A66" s="63" t="s">
        <v>172</v>
      </c>
      <c r="B66" s="64"/>
      <c r="E66" s="26">
        <v>8216651.12</v>
      </c>
      <c r="F66" s="90">
        <v>1188962.27</v>
      </c>
      <c r="G66" s="91"/>
      <c r="H66" s="91"/>
      <c r="I66" s="92"/>
    </row>
    <row r="70" spans="1:8" s="29" customFormat="1" ht="12.75">
      <c r="A70" s="30" t="s">
        <v>2</v>
      </c>
      <c r="B70" s="38" t="s">
        <v>3</v>
      </c>
      <c r="C70" s="38"/>
      <c r="E70" s="38" t="s">
        <v>173</v>
      </c>
      <c r="F70" s="38"/>
      <c r="H70" s="30" t="s">
        <v>24</v>
      </c>
    </row>
    <row r="71" spans="1:8" s="29" customFormat="1" ht="12.75">
      <c r="A71" s="30" t="s">
        <v>4</v>
      </c>
      <c r="B71" s="38" t="s">
        <v>25</v>
      </c>
      <c r="C71" s="38"/>
      <c r="E71" s="38" t="s">
        <v>26</v>
      </c>
      <c r="F71" s="38"/>
      <c r="H71" s="30" t="s">
        <v>27</v>
      </c>
    </row>
    <row r="72" spans="1:3" s="29" customFormat="1" ht="12.75">
      <c r="A72" s="30" t="s">
        <v>6</v>
      </c>
      <c r="B72" s="38" t="s">
        <v>7</v>
      </c>
      <c r="C72" s="38"/>
    </row>
  </sheetData>
  <sheetProtection selectLockedCells="1"/>
  <mergeCells count="99">
    <mergeCell ref="F51:I51"/>
    <mergeCell ref="F52:I52"/>
    <mergeCell ref="G38:I38"/>
    <mergeCell ref="A41:B42"/>
    <mergeCell ref="C41:C42"/>
    <mergeCell ref="D41:D42"/>
    <mergeCell ref="I41:I42"/>
    <mergeCell ref="A46:B46"/>
    <mergeCell ref="A45:B45"/>
    <mergeCell ref="A47:B47"/>
    <mergeCell ref="G35:I35"/>
    <mergeCell ref="A13:B13"/>
    <mergeCell ref="A14:B14"/>
    <mergeCell ref="A21:B21"/>
    <mergeCell ref="A26:B26"/>
    <mergeCell ref="A15:B15"/>
    <mergeCell ref="A16:B16"/>
    <mergeCell ref="A17:B17"/>
    <mergeCell ref="A18:B18"/>
    <mergeCell ref="F53:I53"/>
    <mergeCell ref="A35:F35"/>
    <mergeCell ref="A37:F37"/>
    <mergeCell ref="G37:I37"/>
    <mergeCell ref="A50:B50"/>
    <mergeCell ref="C50:E50"/>
    <mergeCell ref="F50:I50"/>
    <mergeCell ref="A44:B44"/>
    <mergeCell ref="G41:H41"/>
    <mergeCell ref="A48:B48"/>
    <mergeCell ref="A20:B20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G34:I3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I10:I11"/>
    <mergeCell ref="A53:B53"/>
    <mergeCell ref="C52:E52"/>
    <mergeCell ref="C51:E51"/>
    <mergeCell ref="C53:E53"/>
    <mergeCell ref="A51:B51"/>
    <mergeCell ref="A52:B52"/>
    <mergeCell ref="A27:B27"/>
    <mergeCell ref="A43:B43"/>
    <mergeCell ref="E41:F41"/>
    <mergeCell ref="G30:I30"/>
    <mergeCell ref="G31:I31"/>
    <mergeCell ref="G32:I32"/>
    <mergeCell ref="G28:I28"/>
    <mergeCell ref="G29:I29"/>
    <mergeCell ref="A32:F32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55:B55"/>
    <mergeCell ref="C55:E55"/>
    <mergeCell ref="F55:I55"/>
    <mergeCell ref="C56:E56"/>
    <mergeCell ref="F56:I56"/>
    <mergeCell ref="C57:E57"/>
    <mergeCell ref="F57:I57"/>
    <mergeCell ref="A59:B59"/>
    <mergeCell ref="A61:B61"/>
    <mergeCell ref="F65:I65"/>
    <mergeCell ref="A62:B62"/>
    <mergeCell ref="A63:B63"/>
    <mergeCell ref="A64:B64"/>
    <mergeCell ref="A65:B65"/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2015-10-08T19:21:32Z</cp:lastPrinted>
  <dcterms:created xsi:type="dcterms:W3CDTF">2013-05-15T13:44:41Z</dcterms:created>
  <dcterms:modified xsi:type="dcterms:W3CDTF">2019-10-01T13:37:46Z</dcterms:modified>
  <cp:category/>
  <cp:version/>
  <cp:contentType/>
  <cp:contentStatus/>
</cp:coreProperties>
</file>