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Dem.Ensino - Receitas - 3º Bim" sheetId="1" r:id="rId1"/>
    <sheet name="Dem. Ensino - Despesas- 3º Bim" sheetId="2" r:id="rId2"/>
    <sheet name="Dem. Manut e outras - 3º B" sheetId="3" r:id="rId3"/>
  </sheets>
  <definedNames>
    <definedName name="_xlfn.SUMIFS" hidden="1">#NAME?</definedName>
    <definedName name="_xlnm.Print_Area" localSheetId="1">'Dem. Ensino - Despesas- 3º Bim'!$A$1:$E$21</definedName>
    <definedName name="_xlnm.Print_Area" localSheetId="2">'Dem. Manut e outras - 3º B'!$A$1:$E$21</definedName>
    <definedName name="_xlnm.Print_Area" localSheetId="0">'Dem.Ensino - Receitas - 3º Bim'!$A$1:$F$114</definedName>
    <definedName name="Z_FED31D73_12BC_4C9A_9468_72952A34E245_.wvu.PrintArea" localSheetId="1" hidden="1">'Dem. Ensino - Despesas- 3º Bim'!$A$1:$E$21</definedName>
    <definedName name="Z_FED31D73_12BC_4C9A_9468_72952A34E245_.wvu.PrintArea" localSheetId="2" hidden="1">'Dem. Manut e outras - 3º B'!$A$1:$E$21</definedName>
    <definedName name="Z_FED31D73_12BC_4C9A_9468_72952A34E245_.wvu.PrintArea" localSheetId="0" hidden="1">'Dem.Ensino - Receitas - 3º Bim'!$A$1:$F$114</definedName>
  </definedNames>
  <calcPr fullCalcOnLoad="1"/>
</workbook>
</file>

<file path=xl/sharedStrings.xml><?xml version="1.0" encoding="utf-8"?>
<sst xmlns="http://schemas.openxmlformats.org/spreadsheetml/2006/main" count="247" uniqueCount="179">
  <si>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</si>
  <si>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</si>
  <si>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</si>
  <si>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</si>
  <si>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</si>
  <si>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</si>
  <si>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</si>
  <si>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</si>
  <si>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</si>
  <si>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</si>
  <si>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</si>
  <si>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</si>
  <si>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</si>
  <si>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</si>
  <si>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</si>
  <si>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</si>
  <si>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</si>
  <si>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</si>
  <si>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</si>
  <si>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</si>
  <si>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</si>
  <si>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</si>
  <si>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</si>
  <si>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</si>
  <si>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Saulo Pedroso de Souza</t>
  </si>
  <si>
    <t>Ass. de Contr. Interno</t>
  </si>
  <si>
    <t>Secret.de Planej. e Finanças</t>
  </si>
  <si>
    <t>Prefeito Municipal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</si>
  <si>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</si>
  <si>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</si>
  <si>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</si>
  <si>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</si>
  <si>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</si>
  <si>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</si>
  <si>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</si>
  <si>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</si>
  <si>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</si>
  <si>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</si>
  <si>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</si>
  <si>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</si>
  <si>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</si>
  <si>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</si>
  <si>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</si>
  <si>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</si>
  <si>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>1.5. Receita Resultante do Imposto Territorial Rural - ITR (CF, art 153, §4º, inciso III)</t>
  </si>
  <si>
    <t>1.5.1. - ITR</t>
  </si>
  <si>
    <t>1.5.2. - Multas, Juros de Mora, Dívida Ativa e Outros Encargos do ITR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</si>
  <si>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</si>
  <si>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</si>
  <si>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</si>
  <si>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</si>
  <si>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</si>
  <si>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</si>
  <si>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</si>
  <si>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</si>
  <si>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</si>
  <si>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</si>
  <si>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</si>
  <si>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</si>
  <si>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</si>
  <si>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</si>
  <si>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</si>
  <si>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</si>
  <si>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</si>
  <si>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</si>
  <si>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</si>
  <si>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</si>
  <si>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</si>
  <si>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</si>
  <si>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</si>
  <si>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</si>
  <si>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</si>
  <si>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</si>
  <si>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</si>
  <si>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</si>
  <si>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</si>
  <si>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</si>
  <si>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</si>
  <si>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</si>
  <si>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</si>
  <si>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</si>
  <si>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</si>
  <si>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</si>
  <si>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</si>
  <si>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</si>
  <si>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</si>
  <si>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</si>
  <si>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</si>
  <si>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</si>
  <si>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</si>
  <si>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</si>
  <si>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</si>
  <si>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</si>
  <si>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</si>
  <si>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</si>
  <si>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</si>
  <si>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</si>
  <si>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</si>
  <si>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</si>
  <si>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</si>
  <si>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</si>
  <si>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</si>
  <si>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</si>
  <si>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</si>
  <si>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</si>
  <si>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</si>
  <si>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</si>
  <si>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</si>
  <si>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</si>
  <si>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</si>
  <si>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</si>
  <si>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</si>
  <si>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</si>
  <si>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</si>
  <si>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</si>
  <si>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</si>
  <si>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</si>
  <si>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</si>
  <si>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</si>
  <si>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</si>
  <si>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</si>
  <si>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</si>
  <si>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</si>
  <si>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</si>
  <si>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</si>
  <si>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</si>
  <si>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</si>
  <si>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</si>
  <si>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</si>
  <si>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</si>
  <si>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</si>
  <si>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</si>
  <si>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</si>
  <si>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</si>
  <si>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</si>
  <si>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</si>
  <si>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</si>
  <si>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</si>
  <si>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</si>
  <si>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31. RECEITA DE APLICAÇÃO FINANCEIRA DOS RECURSOS DO FUNDEB ATÉ O BIMESTRE = (49)</t>
  </si>
  <si>
    <t>32. DESPESAS CUSTEADAS COM O SUPERAVIT FINANCEIRO DO EXERCÍCIO ANTERIOR DO FUNDEB</t>
  </si>
  <si>
    <t xml:space="preserve">33. DESPESAS CUSTEADAS COM O SUPERAVIT FINANCEIRO DO EXERCÍCIO ANTERIOR DE OUTROS RECURSOS DE </t>
  </si>
  <si>
    <t>OUTRAS INFORMAÇÕES PARA CONTROLE</t>
  </si>
  <si>
    <t>OUTRAS DESPESAS CUSTEADAS COM RECEITAS ADICIONAIS PARA FINANCIAMENTO DO ENSINO</t>
  </si>
  <si>
    <t xml:space="preserve"> RESTOS A PAGAR NÃO PROCESSADOS (i)</t>
  </si>
  <si>
    <t xml:space="preserve">34.RESTOS A PAGAR INSCRITOS NO EXERCÍCIO SEM DISPONIBILIDADE FINANCEIRA DE RECURSOS DE IMPOSTOS VINCULADOS AO </t>
  </si>
  <si>
    <t xml:space="preserve">35. CANCELAMENTO, NO EXERCÍCIO, DE RESTOS A PAGAR INSCRITOS COM DISPONIBILIDADE FINANCEIRA DE RECURSOS DE IMPOSTOS VINCULADOS AO ENSINO = (45 </t>
  </si>
  <si>
    <t>36. TOTAL DAS DEDUÇÕES CONSIDERADAS PARA FINS DE LIMITE CONSTITUCIONAL   (29+30 + 31 + 32 + 33 + 34 + 35)6</t>
  </si>
  <si>
    <t xml:space="preserve">37.  TOTAL DAS DESPESAS PARA FINS DE LIMITE ((22 + 23) – (36))6 </t>
  </si>
  <si>
    <t xml:space="preserve">38.  PERCENTUAL DE APLICAÇÃO EM MDE SOBRE A RECEITA LÍQUIDA DE IMPOSTOS   ((37) / (3) x 100) %6  - LIMITE CONSTITUCIONAL 25%5 </t>
  </si>
  <si>
    <t>39.DESPESAS CUSTEADAS COM A APLICAÇÃO FINANCEIRA DE OUTROS RECURSOS DE IMPOSTOS VINCULADOS AO ENSINO</t>
  </si>
  <si>
    <t>40. DESPESAS CUSTEADAS COM A CONTRIBUIÇÃO SOCIAL DO SALÁRIO-EDUCAÇÃO</t>
  </si>
  <si>
    <t>41. DESPESAS CUSTEADAS COM OPERAÇÕES DE CRÉDITO</t>
  </si>
  <si>
    <t>42. DESPESAS CUSTEADAS COM OUTRAS RECEITAS PARA FINANCIAMENTO DO ENSINO</t>
  </si>
  <si>
    <t>43. TOTAL DAS OUTRAS DESPESAS CUSTEADAS COM RECEITAS ADICIONAIS PARA FINANCIAMENTO DO ENSINO ( 39 + 40 + 41 + 42)</t>
  </si>
  <si>
    <t>44. TOTAL GERAL DAS DESPESAS COM EDUCAÇÃO (28 + 43)</t>
  </si>
  <si>
    <t>RESTOS A PAGAR INSCRITOS COM DISPONBILIDADE FINANCEIRA DE RECURSOS DE IMPOSTOS VINCULADOS AO ENSINO</t>
  </si>
  <si>
    <t>SALDO ATÉ O BIMESTRE</t>
  </si>
  <si>
    <t>45. RESTOS A PAGAR DE DESPESA COM MDE</t>
  </si>
  <si>
    <t>45.1. - Executados com Recursos de Impostos Vinculados ao Ensino</t>
  </si>
  <si>
    <t>45.2. - Executados com Recursos do FUNDEB</t>
  </si>
  <si>
    <t>CONTROLE DE DISPONIBILIDADE FINANCEIRA</t>
  </si>
  <si>
    <t>SALÁRIO EDUCAÇÃO</t>
  </si>
  <si>
    <t>47. (+) INGRESSO DE RECURSOS ATÉ O BIMESTRE</t>
  </si>
  <si>
    <t>48. (-) PAGAMENTOS EFETUADOS ATÉ O BIMESTRE</t>
  </si>
  <si>
    <t>48.1. - Orçamento do Exercício</t>
  </si>
  <si>
    <t>48.2. - Restos a Pagar</t>
  </si>
  <si>
    <t>49.  (+) RECEITA DE APLICAÇÃO FINANCEIRA DOS RECURSOS ATÉ O BIMESTRE</t>
  </si>
  <si>
    <t>50.  (=) DISPONIBILIDADE FINANCEIRA ATÉ O BIMESTRE</t>
  </si>
  <si>
    <t>51. (+ ) AJUSTES</t>
  </si>
  <si>
    <t>51.1. - Retenções</t>
  </si>
  <si>
    <t>51.2. - Conciliação Bancária</t>
  </si>
  <si>
    <t>52. (-) SALDO FINANCEIRO CONCILIADO</t>
  </si>
  <si>
    <t xml:space="preserve">   21. DESPESAS CUSTEADAS COM O SALDO DO ITEM 20 ATÉ O 1º TRIMESTRE DE 2019</t>
  </si>
  <si>
    <t>CANCELADO EM 2019 (j)</t>
  </si>
  <si>
    <t>46. DISPONIBILIDADE FINANCEIRA EM 31 DE DEZEMBRO DE 2018</t>
  </si>
  <si>
    <t>3º BIMESTRE DE 2019</t>
  </si>
  <si>
    <t>Adauto Batista de Oliveira</t>
  </si>
  <si>
    <t xml:space="preserve">   20. RECURSOS RECEBIDOS DO FUNDEB EM 2018 QUE NÃO FORAM UTILIZADOS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</si>
</sst>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center" vertical="center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5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1" xfId="53" applyFont="1" applyFill="1" applyBorder="1" applyAlignment="1" applyProtection="1">
      <alignment horizontal="left" vertical="center" indent="1"/>
      <protection hidden="1"/>
    </xf>
    <xf numFmtId="0" fontId="28" fillId="14" borderId="22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left" vertical="center" indent="1"/>
      <protection hidden="1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8" fillId="14" borderId="32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5" fillId="23" borderId="35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32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36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37" xfId="53" applyFont="1" applyFill="1" applyBorder="1" applyAlignment="1" applyProtection="1">
      <alignment horizontal="left" vertical="center"/>
      <protection hidden="1"/>
    </xf>
    <xf numFmtId="0" fontId="5" fillId="0" borderId="20" xfId="53" applyFont="1" applyFill="1" applyBorder="1" applyAlignment="1" applyProtection="1">
      <alignment horizontal="left" vertical="center"/>
      <protection hidden="1"/>
    </xf>
    <xf numFmtId="0" fontId="5" fillId="0" borderId="38" xfId="53" applyFont="1" applyFill="1" applyBorder="1" applyAlignment="1" applyProtection="1">
      <alignment horizontal="left" vertical="center"/>
      <protection hidden="1"/>
    </xf>
    <xf numFmtId="171" fontId="5" fillId="0" borderId="19" xfId="53" applyNumberFormat="1" applyFont="1" applyFill="1" applyBorder="1" applyAlignment="1" applyProtection="1">
      <alignment horizontal="center" vertical="center"/>
      <protection hidden="1"/>
    </xf>
    <xf numFmtId="171" fontId="5" fillId="0" borderId="20" xfId="53" applyNumberFormat="1" applyFont="1" applyFill="1" applyBorder="1" applyAlignment="1" applyProtection="1">
      <alignment horizontal="center" vertical="center"/>
      <protection hidden="1"/>
    </xf>
    <xf numFmtId="171" fontId="5" fillId="0" borderId="38" xfId="53" applyNumberFormat="1" applyFont="1" applyFill="1" applyBorder="1" applyAlignment="1" applyProtection="1">
      <alignment horizontal="center" vertical="center"/>
      <protection hidden="1"/>
    </xf>
    <xf numFmtId="0" fontId="28" fillId="14" borderId="39" xfId="53" applyFont="1" applyFill="1" applyBorder="1" applyAlignment="1" applyProtection="1">
      <alignment horizontal="center" vertical="center"/>
      <protection hidden="1"/>
    </xf>
    <xf numFmtId="0" fontId="28" fillId="14" borderId="40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36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171" fontId="5" fillId="0" borderId="41" xfId="53" applyNumberFormat="1" applyFont="1" applyFill="1" applyBorder="1" applyAlignment="1" applyProtection="1">
      <alignment horizontal="center" vertical="center"/>
      <protection hidden="1"/>
    </xf>
    <xf numFmtId="171" fontId="5" fillId="0" borderId="17" xfId="53" applyNumberFormat="1" applyFont="1" applyFill="1" applyBorder="1" applyAlignment="1" applyProtection="1">
      <alignment horizontal="center" vertical="center"/>
      <protection hidden="1"/>
    </xf>
    <xf numFmtId="171" fontId="5" fillId="0" borderId="18" xfId="53" applyNumberFormat="1" applyFont="1" applyFill="1" applyBorder="1" applyAlignment="1" applyProtection="1">
      <alignment horizontal="center" vertical="center"/>
      <protection hidden="1"/>
    </xf>
    <xf numFmtId="171" fontId="6" fillId="0" borderId="12" xfId="53" applyNumberFormat="1" applyFont="1" applyBorder="1" applyAlignment="1" applyProtection="1">
      <alignment horizontal="center" vertical="center"/>
      <protection hidden="1"/>
    </xf>
    <xf numFmtId="171" fontId="6" fillId="0" borderId="36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0" fontId="28" fillId="14" borderId="37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42" xfId="53" applyFont="1" applyFill="1" applyBorder="1" applyAlignment="1" applyProtection="1">
      <alignment horizontal="center" vertical="center" wrapText="1"/>
      <protection hidden="1"/>
    </xf>
    <xf numFmtId="0" fontId="28" fillId="14" borderId="38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  <xf numFmtId="0" fontId="6" fillId="0" borderId="16" xfId="53" applyFont="1" applyBorder="1" applyAlignment="1" applyProtection="1">
      <alignment horizontal="left" vertical="center" wrapText="1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6" fillId="0" borderId="21" xfId="53" applyFont="1" applyBorder="1" applyAlignment="1" applyProtection="1">
      <alignment horizontal="left" vertical="center"/>
      <protection hidden="1"/>
    </xf>
    <xf numFmtId="0" fontId="6" fillId="0" borderId="22" xfId="53" applyFont="1" applyBorder="1" applyAlignment="1" applyProtection="1">
      <alignment horizontal="left" vertical="center"/>
      <protection hidden="1"/>
    </xf>
    <xf numFmtId="0" fontId="6" fillId="0" borderId="23" xfId="53" applyFont="1" applyBorder="1" applyAlignment="1" applyProtection="1">
      <alignment horizontal="left" vertical="center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171" fontId="5" fillId="0" borderId="43" xfId="53" applyNumberFormat="1" applyFont="1" applyFill="1" applyBorder="1" applyAlignment="1" applyProtection="1">
      <alignment horizontal="center" vertical="center"/>
      <protection hidden="1"/>
    </xf>
    <xf numFmtId="171" fontId="5" fillId="0" borderId="44" xfId="53" applyNumberFormat="1" applyFont="1" applyFill="1" applyBorder="1" applyAlignment="1" applyProtection="1">
      <alignment horizontal="center" vertical="center"/>
      <protection hidden="1"/>
    </xf>
    <xf numFmtId="171" fontId="5" fillId="0" borderId="45" xfId="53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zoomScalePageLayoutView="0" workbookViewId="0" topLeftCell="A59">
      <selection activeCell="A83" sqref="A83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65" t="s">
        <v>28</v>
      </c>
      <c r="B1" s="65"/>
      <c r="C1" s="65"/>
      <c r="D1" s="65"/>
      <c r="E1" s="65"/>
      <c r="F1" s="65"/>
    </row>
    <row r="2" spans="1:6" ht="18">
      <c r="A2" s="66"/>
      <c r="B2" s="66"/>
      <c r="C2" s="66"/>
      <c r="D2" s="66"/>
      <c r="E2" s="66"/>
      <c r="F2" s="66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176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29</v>
      </c>
      <c r="B9" s="3"/>
      <c r="C9" s="3"/>
      <c r="D9" s="3"/>
      <c r="E9" s="3"/>
      <c r="F9" s="24">
        <v>1</v>
      </c>
    </row>
    <row r="10" spans="1:6" ht="15.75" customHeight="1" thickBot="1">
      <c r="A10" s="71" t="s">
        <v>31</v>
      </c>
      <c r="B10" s="72"/>
      <c r="C10" s="72"/>
      <c r="D10" s="72"/>
      <c r="E10" s="72"/>
      <c r="F10" s="72"/>
    </row>
    <row r="11" spans="1:6" ht="19.5" customHeight="1" thickTop="1">
      <c r="A11" s="69" t="s">
        <v>30</v>
      </c>
      <c r="B11" s="59"/>
      <c r="C11" s="59" t="s">
        <v>19</v>
      </c>
      <c r="D11" s="61" t="s">
        <v>20</v>
      </c>
      <c r="E11" s="39" t="s">
        <v>8</v>
      </c>
      <c r="F11" s="40"/>
    </row>
    <row r="12" spans="1:6" ht="19.5" customHeight="1">
      <c r="A12" s="70"/>
      <c r="B12" s="60"/>
      <c r="C12" s="60"/>
      <c r="D12" s="62"/>
      <c r="E12" s="19" t="s">
        <v>21</v>
      </c>
      <c r="F12" s="19" t="s">
        <v>32</v>
      </c>
    </row>
    <row r="13" spans="1:6" ht="19.5" customHeight="1">
      <c r="A13" s="41" t="s">
        <v>33</v>
      </c>
      <c r="B13" s="42"/>
      <c r="C13" s="15">
        <f>SUM(C14,C17,C20,C23)</f>
        <v>206940640</v>
      </c>
      <c r="D13" s="15">
        <f>SUM(D14,D17,D20,D23)</f>
        <v>206940640</v>
      </c>
      <c r="E13" s="15">
        <f>SUM(E14,E17,E20,E23)</f>
        <v>114322864.42</v>
      </c>
      <c r="F13" s="15">
        <f>(E13/D13)*100</f>
        <v>55.24427894878454</v>
      </c>
    </row>
    <row r="14" spans="1:6" ht="19.5" customHeight="1">
      <c r="A14" s="67" t="s">
        <v>34</v>
      </c>
      <c r="B14" s="68"/>
      <c r="C14" s="26">
        <f>SUM(C15:C16)</f>
        <v>109215800</v>
      </c>
      <c r="D14" s="26">
        <f>SUM(D15:D16)</f>
        <v>109215800</v>
      </c>
      <c r="E14" s="26">
        <f>SUM(E15:E16)</f>
        <v>66278058.44</v>
      </c>
      <c r="F14" s="15">
        <f aca="true" t="shared" si="0" ref="F14:F29">(E14/D14)*100</f>
        <v>60.68541222057614</v>
      </c>
    </row>
    <row r="15" spans="1:6" ht="19.5" customHeight="1">
      <c r="A15" s="45" t="s">
        <v>35</v>
      </c>
      <c r="B15" s="46"/>
      <c r="C15" s="9">
        <v>102908600</v>
      </c>
      <c r="D15" s="9">
        <v>102908600</v>
      </c>
      <c r="E15" s="9">
        <v>65179234.36</v>
      </c>
      <c r="F15" s="25">
        <f t="shared" si="0"/>
        <v>63.33701397162142</v>
      </c>
    </row>
    <row r="16" spans="1:6" ht="19.5" customHeight="1">
      <c r="A16" s="45" t="s">
        <v>36</v>
      </c>
      <c r="B16" s="46"/>
      <c r="C16" s="9">
        <v>6307200</v>
      </c>
      <c r="D16" s="9">
        <v>6307200</v>
      </c>
      <c r="E16" s="9">
        <v>1098824.08</v>
      </c>
      <c r="F16" s="25">
        <f t="shared" si="0"/>
        <v>17.42174150177575</v>
      </c>
    </row>
    <row r="17" spans="1:6" ht="19.5" customHeight="1">
      <c r="A17" s="67" t="s">
        <v>37</v>
      </c>
      <c r="B17" s="68"/>
      <c r="C17" s="26">
        <f>SUM(C18:C19)</f>
        <v>16275300</v>
      </c>
      <c r="D17" s="26">
        <f>SUM(D18:D19)</f>
        <v>16275300</v>
      </c>
      <c r="E17" s="26">
        <f>SUM(E18:E19)</f>
        <v>7696092.7299999995</v>
      </c>
      <c r="F17" s="15">
        <f t="shared" si="0"/>
        <v>47.286948504789464</v>
      </c>
    </row>
    <row r="18" spans="1:6" ht="19.5" customHeight="1">
      <c r="A18" s="45" t="s">
        <v>38</v>
      </c>
      <c r="B18" s="46"/>
      <c r="C18" s="9">
        <v>16270600</v>
      </c>
      <c r="D18" s="9">
        <v>16270600</v>
      </c>
      <c r="E18" s="9">
        <v>7695895.51</v>
      </c>
      <c r="F18" s="25">
        <f t="shared" si="0"/>
        <v>47.29939590426905</v>
      </c>
    </row>
    <row r="19" spans="1:6" ht="19.5" customHeight="1">
      <c r="A19" s="45" t="s">
        <v>39</v>
      </c>
      <c r="B19" s="46"/>
      <c r="C19" s="9">
        <v>4700</v>
      </c>
      <c r="D19" s="9">
        <v>4700</v>
      </c>
      <c r="E19" s="9">
        <v>197.22</v>
      </c>
      <c r="F19" s="15">
        <f t="shared" si="0"/>
        <v>4.196170212765957</v>
      </c>
    </row>
    <row r="20" spans="1:6" ht="19.5" customHeight="1">
      <c r="A20" s="67" t="s">
        <v>40</v>
      </c>
      <c r="B20" s="68"/>
      <c r="C20" s="26">
        <f>SUM(C21:C22)</f>
        <v>64202000</v>
      </c>
      <c r="D20" s="26">
        <f>SUM(D21:D22)</f>
        <v>64202000</v>
      </c>
      <c r="E20" s="26">
        <f>SUM(E21:E22)</f>
        <v>32856146.98</v>
      </c>
      <c r="F20" s="15">
        <f t="shared" si="0"/>
        <v>51.17620475997633</v>
      </c>
    </row>
    <row r="21" spans="1:6" ht="19.5" customHeight="1">
      <c r="A21" s="45" t="s">
        <v>41</v>
      </c>
      <c r="B21" s="46"/>
      <c r="C21" s="9">
        <v>60193700</v>
      </c>
      <c r="D21" s="9">
        <v>60193700</v>
      </c>
      <c r="E21" s="9">
        <v>31687350.89</v>
      </c>
      <c r="F21" s="25">
        <f t="shared" si="0"/>
        <v>52.64230457672481</v>
      </c>
    </row>
    <row r="22" spans="1:6" ht="19.5" customHeight="1">
      <c r="A22" s="45" t="s">
        <v>42</v>
      </c>
      <c r="B22" s="46"/>
      <c r="C22" s="9">
        <v>4008300</v>
      </c>
      <c r="D22" s="9">
        <v>4008300</v>
      </c>
      <c r="E22" s="9">
        <v>1168796.09</v>
      </c>
      <c r="F22" s="25">
        <f t="shared" si="0"/>
        <v>29.159396502257817</v>
      </c>
    </row>
    <row r="23" spans="1:6" ht="19.5" customHeight="1">
      <c r="A23" s="67" t="s">
        <v>43</v>
      </c>
      <c r="B23" s="68"/>
      <c r="C23" s="15">
        <v>17247540</v>
      </c>
      <c r="D23" s="15">
        <v>17247540</v>
      </c>
      <c r="E23" s="15">
        <v>7492566.27</v>
      </c>
      <c r="F23" s="15">
        <f t="shared" si="0"/>
        <v>43.4413618985664</v>
      </c>
    </row>
    <row r="24" spans="1:6" ht="19.5" customHeight="1">
      <c r="A24" s="67" t="s">
        <v>44</v>
      </c>
      <c r="B24" s="68"/>
      <c r="C24" s="26">
        <f>SUM(C25:C26)</f>
        <v>0</v>
      </c>
      <c r="D24" s="26">
        <f>SUM(D25:D26)</f>
        <v>0</v>
      </c>
      <c r="E24" s="26">
        <f>SUM(E25:E26)</f>
        <v>0</v>
      </c>
      <c r="F24" s="15">
        <v>0</v>
      </c>
    </row>
    <row r="25" spans="1:6" ht="19.5" customHeight="1">
      <c r="A25" s="45" t="s">
        <v>45</v>
      </c>
      <c r="B25" s="46"/>
      <c r="C25" s="9">
        <v>0</v>
      </c>
      <c r="D25" s="9">
        <v>0</v>
      </c>
      <c r="E25" s="9">
        <v>0</v>
      </c>
      <c r="F25" s="15">
        <v>0</v>
      </c>
    </row>
    <row r="26" spans="1:6" ht="19.5" customHeight="1">
      <c r="A26" s="45" t="s">
        <v>46</v>
      </c>
      <c r="B26" s="46"/>
      <c r="C26" s="9">
        <v>0</v>
      </c>
      <c r="D26" s="9">
        <v>0</v>
      </c>
      <c r="E26" s="9">
        <v>0</v>
      </c>
      <c r="F26" s="15">
        <v>0</v>
      </c>
    </row>
    <row r="27" spans="1:6" ht="19.5" customHeight="1">
      <c r="A27" s="41" t="s">
        <v>47</v>
      </c>
      <c r="B27" s="42"/>
      <c r="C27" s="26">
        <f>SUM(C28,C32,C33,C34,C35,C36)</f>
        <v>201253300</v>
      </c>
      <c r="D27" s="26">
        <f>SUM(D28,D32,D33,D34,D35,D36)</f>
        <v>201253300</v>
      </c>
      <c r="E27" s="26">
        <f>SUM(E28,E32,E33,E34,E35,E36)</f>
        <v>106456099.71000001</v>
      </c>
      <c r="F27" s="15">
        <f t="shared" si="0"/>
        <v>52.89657347730448</v>
      </c>
    </row>
    <row r="28" spans="1:6" ht="19.5" customHeight="1">
      <c r="A28" s="67" t="s">
        <v>48</v>
      </c>
      <c r="B28" s="68"/>
      <c r="C28" s="26">
        <f>SUM(C29:C31)</f>
        <v>55385400</v>
      </c>
      <c r="D28" s="26">
        <f>SUM(D29:D31)</f>
        <v>55385400</v>
      </c>
      <c r="E28" s="26">
        <f>SUM(E29:E31)</f>
        <v>26760747.6</v>
      </c>
      <c r="F28" s="15">
        <f t="shared" si="0"/>
        <v>48.31733200446327</v>
      </c>
    </row>
    <row r="29" spans="1:6" ht="19.5" customHeight="1">
      <c r="A29" s="45" t="s">
        <v>49</v>
      </c>
      <c r="B29" s="46"/>
      <c r="C29" s="9">
        <v>51215400</v>
      </c>
      <c r="D29" s="9">
        <v>51215400</v>
      </c>
      <c r="E29" s="9">
        <v>26760747.6</v>
      </c>
      <c r="F29" s="25">
        <f t="shared" si="0"/>
        <v>52.25136892419078</v>
      </c>
    </row>
    <row r="30" spans="1:6" ht="25.5" customHeight="1">
      <c r="A30" s="45" t="s">
        <v>50</v>
      </c>
      <c r="B30" s="46"/>
      <c r="C30" s="15">
        <v>2085000</v>
      </c>
      <c r="D30" s="15">
        <v>2085000</v>
      </c>
      <c r="E30" s="15">
        <v>0</v>
      </c>
      <c r="F30" s="15">
        <v>0</v>
      </c>
    </row>
    <row r="31" spans="1:6" ht="19.5" customHeight="1">
      <c r="A31" s="45" t="s">
        <v>51</v>
      </c>
      <c r="B31" s="46"/>
      <c r="C31" s="9">
        <v>2085000</v>
      </c>
      <c r="D31" s="9">
        <v>2085000</v>
      </c>
      <c r="E31" s="9">
        <v>0</v>
      </c>
      <c r="F31" s="25">
        <v>0</v>
      </c>
    </row>
    <row r="32" spans="1:6" ht="19.5" customHeight="1">
      <c r="A32" s="67" t="s">
        <v>52</v>
      </c>
      <c r="B32" s="68"/>
      <c r="C32" s="26">
        <v>111300000</v>
      </c>
      <c r="D32" s="26">
        <v>111300000</v>
      </c>
      <c r="E32" s="26">
        <v>52943885.88</v>
      </c>
      <c r="F32" s="9">
        <f>(E32/D32)*100</f>
        <v>47.56863061994609</v>
      </c>
    </row>
    <row r="33" spans="1:6" ht="19.5" customHeight="1">
      <c r="A33" s="67" t="s">
        <v>53</v>
      </c>
      <c r="B33" s="68"/>
      <c r="C33" s="26">
        <v>476800</v>
      </c>
      <c r="D33" s="26">
        <v>476800</v>
      </c>
      <c r="E33" s="26">
        <v>0</v>
      </c>
      <c r="F33" s="9">
        <f>(E33/D33)*100</f>
        <v>0</v>
      </c>
    </row>
    <row r="34" spans="1:6" ht="19.5" customHeight="1">
      <c r="A34" s="67" t="s">
        <v>54</v>
      </c>
      <c r="B34" s="68"/>
      <c r="C34" s="26">
        <v>807300</v>
      </c>
      <c r="D34" s="26">
        <v>807300</v>
      </c>
      <c r="E34" s="26">
        <v>398993.18</v>
      </c>
      <c r="F34" s="9">
        <f>(E34/D34)*100</f>
        <v>49.423161154465504</v>
      </c>
    </row>
    <row r="35" spans="1:6" ht="19.5" customHeight="1">
      <c r="A35" s="67" t="s">
        <v>55</v>
      </c>
      <c r="B35" s="68"/>
      <c r="C35" s="26">
        <v>105800</v>
      </c>
      <c r="D35" s="26">
        <v>105800</v>
      </c>
      <c r="E35" s="26">
        <v>23828.65</v>
      </c>
      <c r="F35" s="9">
        <f>(E35/D35)*100</f>
        <v>22.522353497164463</v>
      </c>
    </row>
    <row r="36" spans="1:6" ht="19.5" customHeight="1">
      <c r="A36" s="67" t="s">
        <v>56</v>
      </c>
      <c r="B36" s="68"/>
      <c r="C36" s="26">
        <v>33178000</v>
      </c>
      <c r="D36" s="26">
        <v>33178000</v>
      </c>
      <c r="E36" s="26">
        <v>26328644.4</v>
      </c>
      <c r="F36" s="9">
        <f>(E36/D36)*100</f>
        <v>79.35573090602206</v>
      </c>
    </row>
    <row r="37" spans="1:6" ht="19.5" customHeight="1">
      <c r="A37" s="67" t="s">
        <v>57</v>
      </c>
      <c r="B37" s="68"/>
      <c r="C37" s="9">
        <v>0</v>
      </c>
      <c r="D37" s="9">
        <v>0</v>
      </c>
      <c r="E37" s="9">
        <v>0</v>
      </c>
      <c r="F37" s="9"/>
    </row>
    <row r="38" spans="1:6" ht="28.5" customHeight="1">
      <c r="A38" s="63" t="s">
        <v>58</v>
      </c>
      <c r="B38" s="64"/>
      <c r="C38" s="23">
        <f>SUM(C27,C13)</f>
        <v>408193940</v>
      </c>
      <c r="D38" s="23">
        <f>SUM(D27,D13)</f>
        <v>408193940</v>
      </c>
      <c r="E38" s="23">
        <f>SUM(E27,E13)</f>
        <v>220778964.13</v>
      </c>
      <c r="F38" s="15">
        <f>(E38/D38)*100</f>
        <v>54.08678142796535</v>
      </c>
    </row>
    <row r="39" spans="1:6" ht="12.75" customHeight="1" thickBot="1">
      <c r="A39" s="21"/>
      <c r="B39" s="22"/>
      <c r="C39" s="23"/>
      <c r="D39" s="23"/>
      <c r="E39" s="14"/>
      <c r="F39" s="15"/>
    </row>
    <row r="40" spans="1:6" ht="19.5" customHeight="1" thickTop="1">
      <c r="A40" s="69" t="s">
        <v>59</v>
      </c>
      <c r="B40" s="59"/>
      <c r="C40" s="59" t="s">
        <v>19</v>
      </c>
      <c r="D40" s="61" t="s">
        <v>20</v>
      </c>
      <c r="E40" s="39" t="s">
        <v>8</v>
      </c>
      <c r="F40" s="40"/>
    </row>
    <row r="41" spans="1:6" ht="19.5" customHeight="1">
      <c r="A41" s="70"/>
      <c r="B41" s="60"/>
      <c r="C41" s="60"/>
      <c r="D41" s="62"/>
      <c r="E41" s="19" t="s">
        <v>21</v>
      </c>
      <c r="F41" s="19" t="s">
        <v>60</v>
      </c>
    </row>
    <row r="42" spans="1:6" ht="23.25" customHeight="1">
      <c r="A42" s="63" t="s">
        <v>61</v>
      </c>
      <c r="B42" s="64"/>
      <c r="C42" s="15">
        <v>125600</v>
      </c>
      <c r="D42" s="15">
        <v>125600</v>
      </c>
      <c r="E42" s="15">
        <v>22087.31</v>
      </c>
      <c r="F42" s="15">
        <f>(E42/D42)*100</f>
        <v>17.585437898089175</v>
      </c>
    </row>
    <row r="43" spans="1:6" ht="19.5" customHeight="1">
      <c r="A43" s="41" t="s">
        <v>62</v>
      </c>
      <c r="B43" s="42"/>
      <c r="C43" s="26">
        <f>SUM(C44:C49)</f>
        <v>12265560</v>
      </c>
      <c r="D43" s="26">
        <f>SUM(D44:D49)</f>
        <v>12265560</v>
      </c>
      <c r="E43" s="26">
        <f>SUM(E44:E49)</f>
        <v>6036759.56</v>
      </c>
      <c r="F43" s="15">
        <f aca="true" t="shared" si="1" ref="F43:F55">(E43/D43)*100</f>
        <v>49.21715404759342</v>
      </c>
    </row>
    <row r="44" spans="1:6" ht="19.5" customHeight="1">
      <c r="A44" s="45" t="s">
        <v>63</v>
      </c>
      <c r="B44" s="46"/>
      <c r="C44" s="9">
        <v>8770000</v>
      </c>
      <c r="D44" s="9">
        <v>8770000</v>
      </c>
      <c r="E44" s="9">
        <v>4361260.77</v>
      </c>
      <c r="F44" s="15">
        <f t="shared" si="1"/>
        <v>49.729313226909916</v>
      </c>
    </row>
    <row r="45" spans="1:6" ht="19.5" customHeight="1">
      <c r="A45" s="45" t="s">
        <v>64</v>
      </c>
      <c r="B45" s="46"/>
      <c r="C45" s="9">
        <v>3440</v>
      </c>
      <c r="D45" s="9">
        <v>3440</v>
      </c>
      <c r="E45" s="9">
        <v>0</v>
      </c>
      <c r="F45" s="15">
        <f t="shared" si="1"/>
        <v>0</v>
      </c>
    </row>
    <row r="46" spans="1:6" ht="19.5" customHeight="1">
      <c r="A46" s="45" t="s">
        <v>65</v>
      </c>
      <c r="B46" s="46"/>
      <c r="C46" s="9">
        <v>2971170</v>
      </c>
      <c r="D46" s="9">
        <v>2971170</v>
      </c>
      <c r="E46" s="9">
        <v>1480860</v>
      </c>
      <c r="F46" s="15">
        <f t="shared" si="1"/>
        <v>49.84097173840608</v>
      </c>
    </row>
    <row r="47" spans="1:6" ht="19.5" customHeight="1">
      <c r="A47" s="45" t="s">
        <v>66</v>
      </c>
      <c r="B47" s="46"/>
      <c r="C47" s="9">
        <v>467950</v>
      </c>
      <c r="D47" s="9">
        <v>467950</v>
      </c>
      <c r="E47" s="9">
        <v>167347.44</v>
      </c>
      <c r="F47" s="15">
        <f t="shared" si="1"/>
        <v>35.76182070734053</v>
      </c>
    </row>
    <row r="48" spans="1:6" ht="19.5" customHeight="1">
      <c r="A48" s="45" t="s">
        <v>67</v>
      </c>
      <c r="B48" s="46"/>
      <c r="C48" s="9">
        <v>52000</v>
      </c>
      <c r="D48" s="9">
        <v>52000</v>
      </c>
      <c r="E48" s="9">
        <v>0</v>
      </c>
      <c r="F48" s="15">
        <f t="shared" si="1"/>
        <v>0</v>
      </c>
    </row>
    <row r="49" spans="1:6" ht="19.5" customHeight="1">
      <c r="A49" s="45" t="s">
        <v>68</v>
      </c>
      <c r="B49" s="46"/>
      <c r="C49" s="9">
        <v>1000</v>
      </c>
      <c r="D49" s="9">
        <v>1000</v>
      </c>
      <c r="E49" s="9">
        <v>27291.35</v>
      </c>
      <c r="F49" s="15">
        <v>0</v>
      </c>
    </row>
    <row r="50" spans="1:6" ht="19.5" customHeight="1">
      <c r="A50" s="41" t="s">
        <v>69</v>
      </c>
      <c r="B50" s="42"/>
      <c r="C50" s="26">
        <f>SUM(C51:C52)</f>
        <v>7297100</v>
      </c>
      <c r="D50" s="26">
        <f>SUM(D51:D52)</f>
        <v>7297100</v>
      </c>
      <c r="E50" s="26">
        <f>SUM(E51:E52)</f>
        <v>3542643.3</v>
      </c>
      <c r="F50" s="15">
        <f t="shared" si="1"/>
        <v>48.54864672267065</v>
      </c>
    </row>
    <row r="51" spans="1:6" ht="19.5" customHeight="1">
      <c r="A51" s="45" t="s">
        <v>70</v>
      </c>
      <c r="B51" s="46"/>
      <c r="C51" s="9">
        <v>7296100</v>
      </c>
      <c r="D51" s="9">
        <v>7296100</v>
      </c>
      <c r="E51" s="9">
        <v>3537708.79</v>
      </c>
      <c r="F51" s="15">
        <f t="shared" si="1"/>
        <v>48.48766861748057</v>
      </c>
    </row>
    <row r="52" spans="1:6" ht="19.5" customHeight="1">
      <c r="A52" s="45" t="s">
        <v>71</v>
      </c>
      <c r="B52" s="46"/>
      <c r="C52" s="9">
        <v>1000</v>
      </c>
      <c r="D52" s="9">
        <v>1000</v>
      </c>
      <c r="E52" s="9">
        <v>4934.51</v>
      </c>
      <c r="F52" s="15">
        <v>0</v>
      </c>
    </row>
    <row r="53" spans="1:6" ht="21.75" customHeight="1">
      <c r="A53" s="63" t="s">
        <v>72</v>
      </c>
      <c r="B53" s="64"/>
      <c r="C53" s="23">
        <v>0</v>
      </c>
      <c r="D53" s="23">
        <v>0</v>
      </c>
      <c r="E53" s="23">
        <v>0</v>
      </c>
      <c r="F53" s="15">
        <v>0</v>
      </c>
    </row>
    <row r="54" spans="1:6" ht="18" customHeight="1">
      <c r="A54" s="63" t="s">
        <v>73</v>
      </c>
      <c r="B54" s="64"/>
      <c r="C54" s="23">
        <v>891000</v>
      </c>
      <c r="D54" s="23">
        <v>1981860.84</v>
      </c>
      <c r="E54" s="23">
        <v>0</v>
      </c>
      <c r="F54" s="15">
        <f t="shared" si="1"/>
        <v>0</v>
      </c>
    </row>
    <row r="55" spans="1:6" ht="18" customHeight="1">
      <c r="A55" s="63" t="s">
        <v>74</v>
      </c>
      <c r="B55" s="64"/>
      <c r="C55" s="23">
        <f>SUM(C42,C43,C50,C53,C54)</f>
        <v>20579260</v>
      </c>
      <c r="D55" s="23">
        <f>SUM(D42,D43,D50,D53,D54)</f>
        <v>21670120.84</v>
      </c>
      <c r="E55" s="23">
        <f>SUM(E42,E43,E50,E53,E54)</f>
        <v>9601490.169999998</v>
      </c>
      <c r="F55" s="31">
        <f t="shared" si="1"/>
        <v>44.307506362756385</v>
      </c>
    </row>
    <row r="56" spans="1:6" ht="18" customHeight="1">
      <c r="A56" s="21"/>
      <c r="B56" s="22"/>
      <c r="C56" s="23"/>
      <c r="D56" s="23"/>
      <c r="E56" s="23"/>
      <c r="F56" s="31"/>
    </row>
    <row r="57" spans="1:6" ht="12.75" customHeight="1" thickBot="1">
      <c r="A57" s="71" t="s">
        <v>76</v>
      </c>
      <c r="B57" s="72"/>
      <c r="C57" s="72"/>
      <c r="D57" s="72"/>
      <c r="E57" s="72"/>
      <c r="F57" s="72"/>
    </row>
    <row r="58" spans="1:6" ht="19.5" customHeight="1" thickTop="1">
      <c r="A58" s="69" t="s">
        <v>75</v>
      </c>
      <c r="B58" s="59"/>
      <c r="C58" s="59" t="s">
        <v>19</v>
      </c>
      <c r="D58" s="61" t="s">
        <v>20</v>
      </c>
      <c r="E58" s="39" t="s">
        <v>8</v>
      </c>
      <c r="F58" s="40"/>
    </row>
    <row r="59" spans="1:6" ht="19.5" customHeight="1">
      <c r="A59" s="70"/>
      <c r="B59" s="60"/>
      <c r="C59" s="60"/>
      <c r="D59" s="62"/>
      <c r="E59" s="19" t="s">
        <v>21</v>
      </c>
      <c r="F59" s="19" t="s">
        <v>77</v>
      </c>
    </row>
    <row r="60" spans="1:6" ht="19.5" customHeight="1">
      <c r="A60" s="41" t="s">
        <v>78</v>
      </c>
      <c r="B60" s="42"/>
      <c r="C60" s="15">
        <f>SUM(C61:C66)</f>
        <v>39416660</v>
      </c>
      <c r="D60" s="15">
        <f>SUM(D61:D66)</f>
        <v>39416660</v>
      </c>
      <c r="E60" s="15">
        <f>SUM(E61:E66)</f>
        <v>21291219.610000003</v>
      </c>
      <c r="F60" s="15">
        <f aca="true" t="shared" si="2" ref="F60:F68">(E60/D60)*100</f>
        <v>54.01578827328344</v>
      </c>
    </row>
    <row r="61" spans="1:6" ht="19.5" customHeight="1">
      <c r="A61" s="45" t="s">
        <v>79</v>
      </c>
      <c r="B61" s="46"/>
      <c r="C61" s="9">
        <v>10243080</v>
      </c>
      <c r="D61" s="9">
        <v>10243080</v>
      </c>
      <c r="E61" s="9">
        <v>5352149.37</v>
      </c>
      <c r="F61" s="25">
        <f t="shared" si="2"/>
        <v>52.25136745978749</v>
      </c>
    </row>
    <row r="62" spans="1:6" ht="19.5" customHeight="1">
      <c r="A62" s="45" t="s">
        <v>80</v>
      </c>
      <c r="B62" s="46"/>
      <c r="C62" s="9">
        <v>22260000</v>
      </c>
      <c r="D62" s="9">
        <v>22260000</v>
      </c>
      <c r="E62" s="9">
        <v>10588777.05</v>
      </c>
      <c r="F62" s="25">
        <f t="shared" si="2"/>
        <v>47.568630053908365</v>
      </c>
    </row>
    <row r="63" spans="1:6" ht="19.5" customHeight="1">
      <c r="A63" s="45" t="s">
        <v>81</v>
      </c>
      <c r="B63" s="46"/>
      <c r="C63" s="9">
        <v>95360</v>
      </c>
      <c r="D63" s="9">
        <v>95360</v>
      </c>
      <c r="E63" s="9">
        <v>0</v>
      </c>
      <c r="F63" s="25">
        <f t="shared" si="2"/>
        <v>0</v>
      </c>
    </row>
    <row r="64" spans="1:6" ht="19.5" customHeight="1">
      <c r="A64" s="45" t="s">
        <v>82</v>
      </c>
      <c r="B64" s="46"/>
      <c r="C64" s="9">
        <v>161460</v>
      </c>
      <c r="D64" s="9">
        <v>161460</v>
      </c>
      <c r="E64" s="9">
        <v>79798.64</v>
      </c>
      <c r="F64" s="25">
        <f t="shared" si="2"/>
        <v>49.42316363185928</v>
      </c>
    </row>
    <row r="65" spans="1:6" ht="19.5" customHeight="1">
      <c r="A65" s="45" t="s">
        <v>83</v>
      </c>
      <c r="B65" s="46"/>
      <c r="C65" s="9">
        <v>21160</v>
      </c>
      <c r="D65" s="9">
        <v>21160</v>
      </c>
      <c r="E65" s="9">
        <v>4765.67</v>
      </c>
      <c r="F65" s="25">
        <f t="shared" si="2"/>
        <v>22.522069943289225</v>
      </c>
    </row>
    <row r="66" spans="1:6" ht="19.5" customHeight="1">
      <c r="A66" s="45" t="s">
        <v>84</v>
      </c>
      <c r="B66" s="46"/>
      <c r="C66" s="9">
        <v>6635600</v>
      </c>
      <c r="D66" s="9">
        <v>6635600</v>
      </c>
      <c r="E66" s="9">
        <v>5265728.88</v>
      </c>
      <c r="F66" s="25">
        <f t="shared" si="2"/>
        <v>79.35573090602206</v>
      </c>
    </row>
    <row r="67" spans="1:6" ht="19.5" customHeight="1">
      <c r="A67" s="41" t="s">
        <v>85</v>
      </c>
      <c r="B67" s="42"/>
      <c r="C67" s="26">
        <f>SUM(C68:C70)</f>
        <v>66414300</v>
      </c>
      <c r="D67" s="26">
        <f>SUM(D68:D70)</f>
        <v>66414300</v>
      </c>
      <c r="E67" s="26">
        <f>SUM(E68:E70)</f>
        <v>35385227.349999994</v>
      </c>
      <c r="F67" s="15">
        <f t="shared" si="2"/>
        <v>53.279530688421005</v>
      </c>
    </row>
    <row r="68" spans="1:6" ht="19.5" customHeight="1">
      <c r="A68" s="45" t="s">
        <v>86</v>
      </c>
      <c r="B68" s="46"/>
      <c r="C68" s="9">
        <v>65900000</v>
      </c>
      <c r="D68" s="9">
        <v>65900000</v>
      </c>
      <c r="E68" s="9">
        <v>35347954.55</v>
      </c>
      <c r="F68" s="25">
        <f t="shared" si="2"/>
        <v>53.63877776934749</v>
      </c>
    </row>
    <row r="69" spans="1:6" ht="19.5" customHeight="1">
      <c r="A69" s="45" t="s">
        <v>87</v>
      </c>
      <c r="B69" s="46"/>
      <c r="C69" s="9">
        <v>0</v>
      </c>
      <c r="D69" s="9">
        <v>0</v>
      </c>
      <c r="E69" s="9">
        <v>0</v>
      </c>
      <c r="F69" s="25">
        <v>0</v>
      </c>
    </row>
    <row r="70" spans="1:6" ht="19.5" customHeight="1">
      <c r="A70" s="45" t="s">
        <v>88</v>
      </c>
      <c r="B70" s="46"/>
      <c r="C70" s="9">
        <v>514300</v>
      </c>
      <c r="D70" s="9">
        <v>514300</v>
      </c>
      <c r="E70" s="9">
        <v>37272.8</v>
      </c>
      <c r="F70" s="25">
        <f>(E70/D70)*100</f>
        <v>7.24728757534513</v>
      </c>
    </row>
    <row r="71" spans="1:6" ht="28.5" customHeight="1">
      <c r="A71" s="63" t="s">
        <v>89</v>
      </c>
      <c r="B71" s="64"/>
      <c r="C71" s="23">
        <f>C68-C60</f>
        <v>26483340</v>
      </c>
      <c r="D71" s="23">
        <f>D68-D60</f>
        <v>26483340</v>
      </c>
      <c r="E71" s="23">
        <f>E68-E60</f>
        <v>14056734.939999994</v>
      </c>
      <c r="F71" s="15">
        <f>(E71/D71)*100</f>
        <v>53.07765161040864</v>
      </c>
    </row>
    <row r="72" spans="1:6" ht="18" customHeight="1">
      <c r="A72" s="21"/>
      <c r="B72" s="22"/>
      <c r="C72" s="23"/>
      <c r="D72" s="23"/>
      <c r="E72" s="14"/>
      <c r="F72" s="15"/>
    </row>
    <row r="73" s="29" customFormat="1" ht="12.75"/>
    <row r="74" spans="1:6" s="29" customFormat="1" ht="12.75">
      <c r="A74" s="30" t="s">
        <v>2</v>
      </c>
      <c r="B74" s="38" t="s">
        <v>3</v>
      </c>
      <c r="C74" s="38"/>
      <c r="D74" s="38" t="s">
        <v>177</v>
      </c>
      <c r="E74" s="38"/>
      <c r="F74" s="30" t="s">
        <v>24</v>
      </c>
    </row>
    <row r="75" spans="1:6" s="29" customFormat="1" ht="12.75">
      <c r="A75" s="30" t="s">
        <v>4</v>
      </c>
      <c r="B75" s="38" t="s">
        <v>25</v>
      </c>
      <c r="C75" s="38"/>
      <c r="D75" s="38" t="s">
        <v>26</v>
      </c>
      <c r="E75" s="38"/>
      <c r="F75" s="30" t="s">
        <v>27</v>
      </c>
    </row>
    <row r="76" spans="1:3" s="29" customFormat="1" ht="12.75">
      <c r="A76" s="30" t="s">
        <v>6</v>
      </c>
      <c r="B76" s="38" t="s">
        <v>7</v>
      </c>
      <c r="C76" s="38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28.5" customHeight="1">
      <c r="A91" s="21"/>
      <c r="B91" s="22"/>
      <c r="C91" s="23"/>
      <c r="D91" s="23"/>
      <c r="E91" s="14"/>
      <c r="F91" s="15"/>
    </row>
    <row r="92" spans="1:6" ht="28.5" customHeight="1">
      <c r="A92" s="21"/>
      <c r="B92" s="22"/>
      <c r="C92" s="23"/>
      <c r="D92" s="23"/>
      <c r="E92" s="14"/>
      <c r="F92" s="15"/>
    </row>
    <row r="93" spans="1:6" ht="28.5" customHeight="1">
      <c r="A93" s="21"/>
      <c r="B93" s="22"/>
      <c r="C93" s="23"/>
      <c r="D93" s="23"/>
      <c r="E93" s="14"/>
      <c r="F93" s="15"/>
    </row>
    <row r="94" spans="1:6" ht="19.5" customHeight="1">
      <c r="A94" s="48" t="s">
        <v>10</v>
      </c>
      <c r="B94" s="49"/>
      <c r="C94" s="17"/>
      <c r="D94" s="11">
        <f>D25-D28-D29-D38</f>
        <v>-514794740</v>
      </c>
      <c r="E94" s="11">
        <f>E25-E28-E29-E38</f>
        <v>-274300459.33</v>
      </c>
      <c r="F94" s="11">
        <f>F25-F28-F29-F38</f>
        <v>-154.6554823566194</v>
      </c>
    </row>
    <row r="95" spans="1:6" ht="19.5" customHeight="1">
      <c r="A95" s="48" t="s">
        <v>11</v>
      </c>
      <c r="B95" s="49"/>
      <c r="C95" s="17"/>
      <c r="D95" s="10">
        <v>3215107.96</v>
      </c>
      <c r="E95" s="16"/>
      <c r="F95" s="16"/>
    </row>
    <row r="96" spans="1:6" ht="19.5" customHeight="1">
      <c r="A96" s="48" t="s">
        <v>12</v>
      </c>
      <c r="B96" s="49"/>
      <c r="C96" s="17"/>
      <c r="D96" s="12">
        <v>0</v>
      </c>
      <c r="E96" s="12">
        <v>0</v>
      </c>
      <c r="F96" s="12">
        <v>0</v>
      </c>
    </row>
    <row r="97" spans="1:6" ht="19.5" customHeight="1">
      <c r="A97" s="48" t="s">
        <v>13</v>
      </c>
      <c r="B97" s="49"/>
      <c r="C97" s="17"/>
      <c r="D97" s="11">
        <f>D23+D94+D95+D96</f>
        <v>-494332092.04</v>
      </c>
      <c r="E97" s="11">
        <f>E23+E94+E95+E96</f>
        <v>-266807893.05999997</v>
      </c>
      <c r="F97" s="11">
        <f>F23+F94+F95+F96</f>
        <v>-111.21412045805299</v>
      </c>
    </row>
    <row r="98" spans="1:6" ht="19.5" customHeight="1">
      <c r="A98" s="48" t="s">
        <v>14</v>
      </c>
      <c r="B98" s="49"/>
      <c r="C98" s="17"/>
      <c r="D98" s="11">
        <v>-23082405.45</v>
      </c>
      <c r="E98" s="11" t="e">
        <f>#REF!-'Dem.Ensino - Receitas - 3º Bim'!E97</f>
        <v>#REF!</v>
      </c>
      <c r="F98" s="11" t="e">
        <f>#REF!-'Dem.Ensino - Receitas - 3º Bim'!F97</f>
        <v>#REF!</v>
      </c>
    </row>
    <row r="99" spans="1:6" ht="19.5" customHeight="1" thickBot="1">
      <c r="A99" s="73" t="s">
        <v>15</v>
      </c>
      <c r="B99" s="74"/>
      <c r="C99" s="18"/>
      <c r="D99" s="13">
        <v>0</v>
      </c>
      <c r="E99" s="13">
        <v>0</v>
      </c>
      <c r="F99" s="13">
        <v>0</v>
      </c>
    </row>
    <row r="100" spans="1:6" ht="15" customHeight="1" thickTop="1">
      <c r="A100" s="43"/>
      <c r="B100" s="44"/>
      <c r="C100" s="3"/>
      <c r="D100" s="3"/>
      <c r="E100" s="3"/>
      <c r="F100" s="3"/>
    </row>
    <row r="101" spans="1:6" ht="15" customHeight="1">
      <c r="A101" s="2"/>
      <c r="B101" s="3"/>
      <c r="C101" s="3"/>
      <c r="D101" s="3"/>
      <c r="E101" s="3"/>
      <c r="F101" s="3"/>
    </row>
    <row r="102" spans="1:6" ht="19.5" customHeight="1">
      <c r="A102" s="50" t="s">
        <v>16</v>
      </c>
      <c r="B102" s="51"/>
      <c r="C102" s="51"/>
      <c r="D102" s="51"/>
      <c r="E102" s="51"/>
      <c r="F102" s="52"/>
    </row>
    <row r="103" spans="1:6" ht="19.5" customHeight="1">
      <c r="A103" s="53"/>
      <c r="B103" s="54"/>
      <c r="C103" s="54"/>
      <c r="D103" s="54"/>
      <c r="E103" s="54"/>
      <c r="F103" s="55"/>
    </row>
    <row r="104" spans="1:6" ht="19.5" customHeight="1">
      <c r="A104" s="56"/>
      <c r="B104" s="57"/>
      <c r="C104" s="57"/>
      <c r="D104" s="57"/>
      <c r="E104" s="57"/>
      <c r="F104" s="58"/>
    </row>
    <row r="105" spans="1:6" ht="15" customHeight="1">
      <c r="A105" s="2"/>
      <c r="B105" s="3"/>
      <c r="C105" s="3"/>
      <c r="D105" s="3"/>
      <c r="E105" s="3"/>
      <c r="F105" s="3"/>
    </row>
    <row r="106" spans="1:6" ht="15" customHeight="1">
      <c r="A106" s="47" t="s">
        <v>2</v>
      </c>
      <c r="B106" s="47"/>
      <c r="C106" s="7"/>
      <c r="D106" s="47" t="s">
        <v>3</v>
      </c>
      <c r="E106" s="47"/>
      <c r="F106" s="47"/>
    </row>
    <row r="107" spans="1:6" ht="12.75">
      <c r="A107" s="47" t="s">
        <v>4</v>
      </c>
      <c r="B107" s="47"/>
      <c r="C107" s="7"/>
      <c r="D107" s="47" t="s">
        <v>5</v>
      </c>
      <c r="E107" s="47"/>
      <c r="F107" s="47"/>
    </row>
    <row r="108" spans="1:6" ht="12.75">
      <c r="A108" s="47" t="s">
        <v>6</v>
      </c>
      <c r="B108" s="47"/>
      <c r="C108" s="7"/>
      <c r="D108" s="47" t="s">
        <v>7</v>
      </c>
      <c r="E108" s="47"/>
      <c r="F108" s="47"/>
    </row>
    <row r="110" ht="19.5" customHeight="1"/>
    <row r="111" ht="19.5" customHeight="1"/>
    <row r="112" ht="15" customHeight="1"/>
    <row r="113" ht="15" customHeight="1"/>
    <row r="114" spans="1:4" ht="15" customHeight="1">
      <c r="A114" s="8"/>
      <c r="B114" s="8"/>
      <c r="C114" s="8"/>
      <c r="D114" s="8"/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 selectLockedCells="1"/>
  <mergeCells count="87">
    <mergeCell ref="A69:B69"/>
    <mergeCell ref="A70:B70"/>
    <mergeCell ref="A57:F57"/>
    <mergeCell ref="A64:B64"/>
    <mergeCell ref="A65:B65"/>
    <mergeCell ref="A66:B66"/>
    <mergeCell ref="A60:B60"/>
    <mergeCell ref="A58:B59"/>
    <mergeCell ref="A49:B49"/>
    <mergeCell ref="A52:B52"/>
    <mergeCell ref="A54:B54"/>
    <mergeCell ref="A55:B55"/>
    <mergeCell ref="D108:F108"/>
    <mergeCell ref="A42:B42"/>
    <mergeCell ref="A108:B108"/>
    <mergeCell ref="A43:B43"/>
    <mergeCell ref="A44:B44"/>
    <mergeCell ref="A45:B45"/>
    <mergeCell ref="A53:B53"/>
    <mergeCell ref="A99:B99"/>
    <mergeCell ref="A68:B68"/>
    <mergeCell ref="A46:B46"/>
    <mergeCell ref="D40:D41"/>
    <mergeCell ref="A27:B27"/>
    <mergeCell ref="A28:B28"/>
    <mergeCell ref="A29:B29"/>
    <mergeCell ref="A30:B30"/>
    <mergeCell ref="A38:B38"/>
    <mergeCell ref="A40:B41"/>
    <mergeCell ref="A31:B31"/>
    <mergeCell ref="A32:B32"/>
    <mergeCell ref="A33:B33"/>
    <mergeCell ref="A21:B21"/>
    <mergeCell ref="A34:B34"/>
    <mergeCell ref="C40:C41"/>
    <mergeCell ref="A24:B24"/>
    <mergeCell ref="A35:B35"/>
    <mergeCell ref="A36:B36"/>
    <mergeCell ref="A37:B37"/>
    <mergeCell ref="E40:F40"/>
    <mergeCell ref="A14:B14"/>
    <mergeCell ref="A15:B15"/>
    <mergeCell ref="A17:B17"/>
    <mergeCell ref="A20:B20"/>
    <mergeCell ref="A22:B22"/>
    <mergeCell ref="A18:B18"/>
    <mergeCell ref="A19:B19"/>
    <mergeCell ref="A25:B25"/>
    <mergeCell ref="A26:B26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10:F10"/>
    <mergeCell ref="A94:B94"/>
    <mergeCell ref="A95:B95"/>
    <mergeCell ref="A96:B96"/>
    <mergeCell ref="A50:B50"/>
    <mergeCell ref="A51:B51"/>
    <mergeCell ref="A71:B71"/>
    <mergeCell ref="B74:C74"/>
    <mergeCell ref="B75:C75"/>
    <mergeCell ref="A62:B62"/>
    <mergeCell ref="A63:B63"/>
    <mergeCell ref="A47:B47"/>
    <mergeCell ref="A48:B48"/>
    <mergeCell ref="B76:C76"/>
    <mergeCell ref="D74:E74"/>
    <mergeCell ref="D75:E75"/>
    <mergeCell ref="E58:F58"/>
    <mergeCell ref="A67:B67"/>
    <mergeCell ref="A61:B61"/>
    <mergeCell ref="C58:C59"/>
    <mergeCell ref="D58:D59"/>
    <mergeCell ref="A107:B107"/>
    <mergeCell ref="A97:B97"/>
    <mergeCell ref="A98:B98"/>
    <mergeCell ref="D106:F106"/>
    <mergeCell ref="D107:F107"/>
    <mergeCell ref="A102:F104"/>
    <mergeCell ref="A100:B100"/>
    <mergeCell ref="A106:B106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zoomScalePageLayoutView="0" workbookViewId="0" topLeftCell="A22">
      <selection activeCell="A38" sqref="A38:F3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5" t="s">
        <v>28</v>
      </c>
      <c r="B1" s="65"/>
      <c r="C1" s="65"/>
      <c r="D1" s="65"/>
      <c r="E1" s="65"/>
      <c r="F1" s="65"/>
      <c r="G1" s="65"/>
      <c r="H1" s="65"/>
      <c r="I1" s="65"/>
    </row>
    <row r="2" spans="1:6" ht="18">
      <c r="A2" s="66"/>
      <c r="B2" s="66"/>
      <c r="C2" s="66"/>
      <c r="D2" s="66"/>
      <c r="E2" s="66"/>
      <c r="F2" s="66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176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29</v>
      </c>
      <c r="B9" s="4"/>
      <c r="C9" s="4"/>
      <c r="D9" s="5"/>
      <c r="E9" s="5"/>
      <c r="F9" s="5"/>
    </row>
    <row r="10" spans="1:9" ht="13.5" customHeight="1" thickBot="1">
      <c r="A10" s="79" t="s">
        <v>90</v>
      </c>
      <c r="B10" s="80"/>
      <c r="C10" s="3"/>
      <c r="D10" s="3"/>
      <c r="E10" s="3"/>
      <c r="I10" s="24">
        <v>1</v>
      </c>
    </row>
    <row r="11" spans="1:9" ht="19.5" customHeight="1" thickTop="1">
      <c r="A11" s="75" t="s">
        <v>91</v>
      </c>
      <c r="B11" s="59"/>
      <c r="C11" s="59" t="s">
        <v>22</v>
      </c>
      <c r="D11" s="61" t="s">
        <v>92</v>
      </c>
      <c r="E11" s="39" t="s">
        <v>9</v>
      </c>
      <c r="F11" s="40"/>
      <c r="G11" s="39" t="s">
        <v>1</v>
      </c>
      <c r="H11" s="40"/>
      <c r="I11" s="61" t="s">
        <v>96</v>
      </c>
    </row>
    <row r="12" spans="1:9" ht="19.5" customHeight="1">
      <c r="A12" s="70"/>
      <c r="B12" s="60"/>
      <c r="C12" s="60"/>
      <c r="D12" s="62"/>
      <c r="E12" s="19" t="s">
        <v>93</v>
      </c>
      <c r="F12" s="19" t="s">
        <v>94</v>
      </c>
      <c r="G12" s="19" t="s">
        <v>23</v>
      </c>
      <c r="H12" s="19" t="s">
        <v>95</v>
      </c>
      <c r="I12" s="62"/>
    </row>
    <row r="13" spans="1:9" ht="19.5" customHeight="1">
      <c r="A13" s="41" t="s">
        <v>97</v>
      </c>
      <c r="B13" s="42"/>
      <c r="C13" s="15">
        <f>SUM(C14:C15)</f>
        <v>55576930</v>
      </c>
      <c r="D13" s="15">
        <f>SUM(D14:D15)</f>
        <v>56280504.5</v>
      </c>
      <c r="E13" s="15">
        <f>SUM(E14:E15)</f>
        <v>25167372.810000002</v>
      </c>
      <c r="F13" s="15">
        <f>(E13/D13)*100</f>
        <v>44.717745573869195</v>
      </c>
      <c r="G13" s="15">
        <f>SUM(G14:G15)</f>
        <v>25167372.810000002</v>
      </c>
      <c r="H13" s="15">
        <f>(G13/D13)*100</f>
        <v>44.717745573869195</v>
      </c>
      <c r="I13" s="15">
        <v>0</v>
      </c>
    </row>
    <row r="14" spans="1:9" ht="19.5" customHeight="1">
      <c r="A14" s="45" t="s">
        <v>98</v>
      </c>
      <c r="B14" s="46"/>
      <c r="C14" s="9">
        <v>22345500</v>
      </c>
      <c r="D14" s="9">
        <v>22640428.75</v>
      </c>
      <c r="E14" s="9">
        <v>9993073.08</v>
      </c>
      <c r="F14" s="25">
        <f aca="true" t="shared" si="0" ref="F14:F19">(E14/D14)*100</f>
        <v>44.13817949450273</v>
      </c>
      <c r="G14" s="9">
        <v>9993073.08</v>
      </c>
      <c r="H14" s="25">
        <f aca="true" t="shared" si="1" ref="H14:H19">(G14/D14)*100</f>
        <v>44.13817949450273</v>
      </c>
      <c r="I14" s="9">
        <v>0</v>
      </c>
    </row>
    <row r="15" spans="1:9" ht="19.5" customHeight="1">
      <c r="A15" s="45" t="s">
        <v>99</v>
      </c>
      <c r="B15" s="46"/>
      <c r="C15" s="9">
        <v>33231430</v>
      </c>
      <c r="D15" s="9">
        <v>33640075.75</v>
      </c>
      <c r="E15" s="9">
        <v>15174299.73</v>
      </c>
      <c r="F15" s="25">
        <f t="shared" si="0"/>
        <v>45.10780487763913</v>
      </c>
      <c r="G15" s="9">
        <v>15174299.73</v>
      </c>
      <c r="H15" s="25">
        <f t="shared" si="1"/>
        <v>45.10780487763913</v>
      </c>
      <c r="I15" s="9">
        <v>0</v>
      </c>
    </row>
    <row r="16" spans="1:9" ht="19.5" customHeight="1">
      <c r="A16" s="41" t="s">
        <v>100</v>
      </c>
      <c r="B16" s="42"/>
      <c r="C16" s="15">
        <f>SUM(C17:C18)</f>
        <v>10837370</v>
      </c>
      <c r="D16" s="15">
        <f>SUM(D17:D18)</f>
        <v>11928724.25</v>
      </c>
      <c r="E16" s="15">
        <f>SUM(E17:E18)</f>
        <v>10166918.78</v>
      </c>
      <c r="F16" s="15">
        <f t="shared" si="0"/>
        <v>85.23056252222445</v>
      </c>
      <c r="G16" s="15">
        <f>SUM(G17:G18)</f>
        <v>6934731.79</v>
      </c>
      <c r="H16" s="15">
        <f t="shared" si="1"/>
        <v>58.13473129785861</v>
      </c>
      <c r="I16" s="15">
        <f>SUM(I17:I18)</f>
        <v>0</v>
      </c>
    </row>
    <row r="17" spans="1:9" ht="19.5" customHeight="1">
      <c r="A17" s="45" t="s">
        <v>101</v>
      </c>
      <c r="B17" s="46"/>
      <c r="C17" s="9">
        <v>6789450</v>
      </c>
      <c r="D17" s="9">
        <v>6926991.15</v>
      </c>
      <c r="E17" s="9">
        <v>6143466.88</v>
      </c>
      <c r="F17" s="25">
        <f t="shared" si="0"/>
        <v>88.6888224189517</v>
      </c>
      <c r="G17" s="9">
        <v>4060535.23</v>
      </c>
      <c r="H17" s="25">
        <f t="shared" si="1"/>
        <v>58.619033027059665</v>
      </c>
      <c r="I17" s="9">
        <v>0</v>
      </c>
    </row>
    <row r="18" spans="1:9" ht="19.5" customHeight="1">
      <c r="A18" s="45" t="s">
        <v>102</v>
      </c>
      <c r="B18" s="46"/>
      <c r="C18" s="9">
        <v>4047920</v>
      </c>
      <c r="D18" s="9">
        <v>5001733.1</v>
      </c>
      <c r="E18" s="9">
        <v>4023451.9</v>
      </c>
      <c r="F18" s="25">
        <f t="shared" si="0"/>
        <v>80.44115548668522</v>
      </c>
      <c r="G18" s="9">
        <v>2874196.56</v>
      </c>
      <c r="H18" s="25">
        <f t="shared" si="1"/>
        <v>57.46401302380569</v>
      </c>
      <c r="I18" s="9">
        <v>0</v>
      </c>
    </row>
    <row r="19" spans="1:9" ht="28.5" customHeight="1">
      <c r="A19" s="63" t="s">
        <v>103</v>
      </c>
      <c r="B19" s="64"/>
      <c r="C19" s="23">
        <f>SUM(C16,C13)</f>
        <v>66414300</v>
      </c>
      <c r="D19" s="23">
        <f>SUM(D13,D16)</f>
        <v>68209228.75</v>
      </c>
      <c r="E19" s="14">
        <f>SUM(E16,E13)</f>
        <v>35334291.59</v>
      </c>
      <c r="F19" s="15">
        <f t="shared" si="0"/>
        <v>51.802801816609026</v>
      </c>
      <c r="G19" s="14">
        <f>SUM(G16,G13)</f>
        <v>32102104.6</v>
      </c>
      <c r="H19" s="15">
        <f t="shared" si="1"/>
        <v>47.06416593223832</v>
      </c>
      <c r="I19" s="23">
        <f>I16</f>
        <v>0</v>
      </c>
    </row>
    <row r="20" spans="1:9" ht="28.5" customHeight="1">
      <c r="A20" s="21"/>
      <c r="B20" s="22"/>
      <c r="C20" s="23"/>
      <c r="D20" s="23"/>
      <c r="E20" s="14"/>
      <c r="F20" s="15"/>
      <c r="G20" s="32"/>
      <c r="H20" s="33"/>
      <c r="I20" s="34"/>
    </row>
    <row r="21" spans="1:9" ht="12.75" customHeight="1" thickBot="1">
      <c r="A21" s="87" t="s">
        <v>104</v>
      </c>
      <c r="B21" s="88"/>
      <c r="C21" s="88"/>
      <c r="D21" s="88"/>
      <c r="E21" s="88"/>
      <c r="F21" s="88"/>
      <c r="G21" s="72" t="s">
        <v>112</v>
      </c>
      <c r="H21" s="72"/>
      <c r="I21" s="72"/>
    </row>
    <row r="22" spans="1:9" ht="19.5" customHeight="1" thickBot="1" thickTop="1">
      <c r="A22" s="81" t="s">
        <v>105</v>
      </c>
      <c r="B22" s="82"/>
      <c r="C22" s="82"/>
      <c r="D22" s="82"/>
      <c r="E22" s="82"/>
      <c r="F22" s="83"/>
      <c r="G22" s="84">
        <v>0</v>
      </c>
      <c r="H22" s="85"/>
      <c r="I22" s="86"/>
    </row>
    <row r="23" spans="1:9" ht="16.5" customHeight="1" thickBot="1" thickTop="1">
      <c r="A23" s="76" t="s">
        <v>106</v>
      </c>
      <c r="B23" s="77"/>
      <c r="C23" s="77"/>
      <c r="D23" s="77"/>
      <c r="E23" s="77"/>
      <c r="F23" s="78"/>
      <c r="G23" s="84">
        <v>0</v>
      </c>
      <c r="H23" s="85"/>
      <c r="I23" s="86"/>
    </row>
    <row r="24" spans="1:9" ht="16.5" customHeight="1" thickBot="1" thickTop="1">
      <c r="A24" s="76" t="s">
        <v>107</v>
      </c>
      <c r="B24" s="77"/>
      <c r="C24" s="77"/>
      <c r="D24" s="77"/>
      <c r="E24" s="77"/>
      <c r="F24" s="78"/>
      <c r="G24" s="84">
        <v>0</v>
      </c>
      <c r="H24" s="85"/>
      <c r="I24" s="86"/>
    </row>
    <row r="25" spans="1:9" ht="16.5" customHeight="1" thickBot="1" thickTop="1">
      <c r="A25" s="81" t="s">
        <v>108</v>
      </c>
      <c r="B25" s="82"/>
      <c r="C25" s="82"/>
      <c r="D25" s="82"/>
      <c r="E25" s="82"/>
      <c r="F25" s="83"/>
      <c r="G25" s="84">
        <f>SUM(G26:I27)</f>
        <v>1794928.75</v>
      </c>
      <c r="H25" s="85"/>
      <c r="I25" s="86"/>
    </row>
    <row r="26" spans="1:9" ht="16.5" customHeight="1" thickBot="1" thickTop="1">
      <c r="A26" s="76" t="s">
        <v>109</v>
      </c>
      <c r="B26" s="77"/>
      <c r="C26" s="77"/>
      <c r="D26" s="77"/>
      <c r="E26" s="77"/>
      <c r="F26" s="78"/>
      <c r="G26" s="84">
        <v>1794928.75</v>
      </c>
      <c r="H26" s="85"/>
      <c r="I26" s="86"/>
    </row>
    <row r="27" spans="1:9" ht="16.5" customHeight="1" thickTop="1">
      <c r="A27" s="76" t="s">
        <v>110</v>
      </c>
      <c r="B27" s="77"/>
      <c r="C27" s="77"/>
      <c r="D27" s="77"/>
      <c r="E27" s="77"/>
      <c r="F27" s="78"/>
      <c r="G27" s="84">
        <v>0</v>
      </c>
      <c r="H27" s="85"/>
      <c r="I27" s="86"/>
    </row>
    <row r="28" spans="1:9" ht="22.5" customHeight="1">
      <c r="A28" s="63" t="s">
        <v>111</v>
      </c>
      <c r="B28" s="64"/>
      <c r="C28" s="23"/>
      <c r="D28" s="23"/>
      <c r="E28" s="14"/>
      <c r="F28" s="15"/>
      <c r="G28" s="14"/>
      <c r="H28" s="15"/>
      <c r="I28" s="23">
        <f>G25+G22</f>
        <v>1794928.75</v>
      </c>
    </row>
    <row r="29" spans="1:9" ht="12" customHeight="1">
      <c r="A29" s="21"/>
      <c r="B29" s="22"/>
      <c r="C29" s="23"/>
      <c r="D29" s="23"/>
      <c r="E29" s="14"/>
      <c r="F29" s="15"/>
      <c r="G29" s="32"/>
      <c r="H29" s="33"/>
      <c r="I29" s="34"/>
    </row>
    <row r="30" spans="1:9" ht="12.75" customHeight="1" thickBot="1">
      <c r="A30" s="87" t="s">
        <v>113</v>
      </c>
      <c r="B30" s="88"/>
      <c r="C30" s="88"/>
      <c r="D30" s="88"/>
      <c r="E30" s="88"/>
      <c r="F30" s="88"/>
      <c r="G30" s="72" t="s">
        <v>112</v>
      </c>
      <c r="H30" s="72"/>
      <c r="I30" s="72"/>
    </row>
    <row r="31" spans="1:9" ht="19.5" customHeight="1" thickBot="1" thickTop="1">
      <c r="A31" s="81" t="s">
        <v>114</v>
      </c>
      <c r="B31" s="82"/>
      <c r="C31" s="82"/>
      <c r="D31" s="82"/>
      <c r="E31" s="82"/>
      <c r="F31" s="83"/>
      <c r="G31" s="84">
        <v>0</v>
      </c>
      <c r="H31" s="85"/>
      <c r="I31" s="86"/>
    </row>
    <row r="32" spans="1:9" ht="16.5" customHeight="1" thickBot="1" thickTop="1">
      <c r="A32" s="89" t="s">
        <v>117</v>
      </c>
      <c r="B32" s="77"/>
      <c r="C32" s="77"/>
      <c r="D32" s="77"/>
      <c r="E32" s="77"/>
      <c r="F32" s="78"/>
      <c r="G32" s="84">
        <v>66.05</v>
      </c>
      <c r="H32" s="85"/>
      <c r="I32" s="86"/>
    </row>
    <row r="33" spans="1:9" ht="16.5" customHeight="1" thickBot="1" thickTop="1">
      <c r="A33" s="76" t="s">
        <v>115</v>
      </c>
      <c r="B33" s="77"/>
      <c r="C33" s="77"/>
      <c r="D33" s="77"/>
      <c r="E33" s="77"/>
      <c r="F33" s="78"/>
      <c r="G33" s="84">
        <v>19.6</v>
      </c>
      <c r="H33" s="85"/>
      <c r="I33" s="86"/>
    </row>
    <row r="34" spans="1:9" ht="22.5" customHeight="1" thickTop="1">
      <c r="A34" s="76" t="s">
        <v>116</v>
      </c>
      <c r="B34" s="77"/>
      <c r="C34" s="77"/>
      <c r="D34" s="77"/>
      <c r="E34" s="77"/>
      <c r="F34" s="78"/>
      <c r="G34" s="84">
        <v>14.35</v>
      </c>
      <c r="H34" s="85"/>
      <c r="I34" s="86"/>
    </row>
    <row r="35" spans="1:9" ht="12.75" customHeight="1">
      <c r="A35" s="21"/>
      <c r="B35" s="22"/>
      <c r="C35" s="23"/>
      <c r="D35" s="23"/>
      <c r="E35" s="14"/>
      <c r="F35" s="15"/>
      <c r="G35" s="32"/>
      <c r="H35" s="33"/>
      <c r="I35" s="34"/>
    </row>
    <row r="36" spans="1:9" ht="12.75" customHeight="1" thickBot="1">
      <c r="A36" s="87" t="s">
        <v>113</v>
      </c>
      <c r="B36" s="88"/>
      <c r="C36" s="88"/>
      <c r="D36" s="88"/>
      <c r="E36" s="88"/>
      <c r="F36" s="88"/>
      <c r="G36" s="72" t="s">
        <v>112</v>
      </c>
      <c r="H36" s="72"/>
      <c r="I36" s="72"/>
    </row>
    <row r="37" spans="1:9" ht="19.5" customHeight="1" thickBot="1" thickTop="1">
      <c r="A37" s="81" t="s">
        <v>178</v>
      </c>
      <c r="B37" s="82"/>
      <c r="C37" s="82"/>
      <c r="D37" s="82"/>
      <c r="E37" s="82"/>
      <c r="F37" s="83"/>
      <c r="G37" s="84">
        <v>1794928.75</v>
      </c>
      <c r="H37" s="85"/>
      <c r="I37" s="86"/>
    </row>
    <row r="38" spans="1:9" ht="15.75" customHeight="1" thickTop="1">
      <c r="A38" s="81" t="s">
        <v>173</v>
      </c>
      <c r="B38" s="82"/>
      <c r="C38" s="82"/>
      <c r="D38" s="82"/>
      <c r="E38" s="82"/>
      <c r="F38" s="83"/>
      <c r="G38" s="84">
        <v>1794928.75</v>
      </c>
      <c r="H38" s="85"/>
      <c r="I38" s="86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38" t="s">
        <v>3</v>
      </c>
      <c r="C41" s="38"/>
      <c r="E41" s="38" t="s">
        <v>177</v>
      </c>
      <c r="F41" s="38"/>
      <c r="H41" s="30" t="s">
        <v>24</v>
      </c>
    </row>
    <row r="42" spans="1:8" s="29" customFormat="1" ht="12.75">
      <c r="A42" s="30" t="s">
        <v>4</v>
      </c>
      <c r="B42" s="38" t="s">
        <v>25</v>
      </c>
      <c r="C42" s="38"/>
      <c r="E42" s="38" t="s">
        <v>26</v>
      </c>
      <c r="F42" s="38"/>
      <c r="H42" s="30" t="s">
        <v>27</v>
      </c>
    </row>
    <row r="43" spans="1:3" s="29" customFormat="1" ht="12.75">
      <c r="A43" s="30" t="s">
        <v>6</v>
      </c>
      <c r="B43" s="38" t="s">
        <v>7</v>
      </c>
      <c r="C43" s="38"/>
    </row>
    <row r="44" ht="19.5" customHeight="1"/>
    <row r="45" ht="19.5" customHeight="1"/>
    <row r="46" ht="19.5" customHeight="1"/>
  </sheetData>
  <sheetProtection selectLockedCells="1"/>
  <mergeCells count="52">
    <mergeCell ref="G24:I24"/>
    <mergeCell ref="G25:I25"/>
    <mergeCell ref="A24:F24"/>
    <mergeCell ref="A25:F25"/>
    <mergeCell ref="A21:F21"/>
    <mergeCell ref="G21:I21"/>
    <mergeCell ref="G22:I22"/>
    <mergeCell ref="G23:I23"/>
    <mergeCell ref="G31:I31"/>
    <mergeCell ref="A32:F32"/>
    <mergeCell ref="G26:I26"/>
    <mergeCell ref="G27:I27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19:B19"/>
    <mergeCell ref="B41:C41"/>
    <mergeCell ref="E41:F41"/>
    <mergeCell ref="A2:F2"/>
    <mergeCell ref="A13:B13"/>
    <mergeCell ref="A11:B12"/>
    <mergeCell ref="A17:B17"/>
    <mergeCell ref="A18:B18"/>
    <mergeCell ref="A26:F26"/>
    <mergeCell ref="A27:F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workbookViewId="0" topLeftCell="A53">
      <selection activeCell="E71" sqref="E71:F7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8" width="16.7109375" style="1" customWidth="1"/>
    <col min="9" max="9" width="18.00390625" style="1" customWidth="1"/>
    <col min="10" max="16384" width="9.140625" style="1" customWidth="1"/>
  </cols>
  <sheetData>
    <row r="1" spans="1:9" ht="20.25">
      <c r="A1" s="65" t="s">
        <v>28</v>
      </c>
      <c r="B1" s="65"/>
      <c r="C1" s="65"/>
      <c r="D1" s="65"/>
      <c r="E1" s="65"/>
      <c r="F1" s="65"/>
      <c r="G1" s="65"/>
      <c r="H1" s="65"/>
      <c r="I1" s="65"/>
    </row>
    <row r="2" spans="1:6" ht="18">
      <c r="A2" s="66"/>
      <c r="B2" s="66"/>
      <c r="C2" s="66"/>
      <c r="D2" s="66"/>
      <c r="E2" s="66"/>
      <c r="F2" s="66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176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71" t="s">
        <v>118</v>
      </c>
      <c r="B9" s="72"/>
      <c r="C9" s="72"/>
      <c r="D9" s="72"/>
      <c r="E9" s="72"/>
      <c r="F9" s="72"/>
      <c r="G9" s="72"/>
      <c r="H9" s="72"/>
      <c r="I9" s="72"/>
    </row>
    <row r="10" spans="1:9" ht="19.5" customHeight="1" thickTop="1">
      <c r="A10" s="75" t="s">
        <v>119</v>
      </c>
      <c r="B10" s="59"/>
      <c r="C10" s="59" t="s">
        <v>22</v>
      </c>
      <c r="D10" s="61" t="s">
        <v>92</v>
      </c>
      <c r="E10" s="39" t="s">
        <v>9</v>
      </c>
      <c r="F10" s="40"/>
      <c r="G10" s="39" t="s">
        <v>1</v>
      </c>
      <c r="H10" s="40"/>
      <c r="I10" s="61" t="s">
        <v>120</v>
      </c>
    </row>
    <row r="11" spans="1:9" ht="36.75" customHeight="1">
      <c r="A11" s="70"/>
      <c r="B11" s="60"/>
      <c r="C11" s="60"/>
      <c r="D11" s="62"/>
      <c r="E11" s="19" t="s">
        <v>93</v>
      </c>
      <c r="F11" s="19" t="s">
        <v>94</v>
      </c>
      <c r="G11" s="19" t="s">
        <v>23</v>
      </c>
      <c r="H11" s="19" t="s">
        <v>95</v>
      </c>
      <c r="I11" s="62"/>
    </row>
    <row r="12" spans="1:9" ht="19.5" customHeight="1">
      <c r="A12" s="41" t="s">
        <v>121</v>
      </c>
      <c r="B12" s="42"/>
      <c r="C12" s="15">
        <f>C13+C16</f>
        <v>53273800</v>
      </c>
      <c r="D12" s="15">
        <f>D13+D16</f>
        <v>53961469.9</v>
      </c>
      <c r="E12" s="15">
        <f>E13+E16</f>
        <v>30967757.72</v>
      </c>
      <c r="F12" s="15">
        <f>(E12/D12)*100</f>
        <v>57.38864745046539</v>
      </c>
      <c r="G12" s="15">
        <f>G13+G16</f>
        <v>24812210.38</v>
      </c>
      <c r="H12" s="15">
        <f>(G12/D12)*100</f>
        <v>45.98134636803138</v>
      </c>
      <c r="I12" s="15">
        <v>0</v>
      </c>
    </row>
    <row r="13" spans="1:9" ht="19.5" customHeight="1">
      <c r="A13" s="45" t="s">
        <v>122</v>
      </c>
      <c r="B13" s="46"/>
      <c r="C13" s="26">
        <f>SUM(C14:C15)</f>
        <v>28894800</v>
      </c>
      <c r="D13" s="26">
        <f>SUM(D14:D15)</f>
        <v>28803128.75</v>
      </c>
      <c r="E13" s="26">
        <f>SUM(E14:E15)</f>
        <v>16831310.55</v>
      </c>
      <c r="F13" s="15">
        <f aca="true" t="shared" si="0" ref="F13:F24">(E13/D13)*100</f>
        <v>58.435702232522225</v>
      </c>
      <c r="G13" s="26">
        <f>SUM(G14:G15)</f>
        <v>13259534.629999999</v>
      </c>
      <c r="H13" s="15">
        <f aca="true" t="shared" si="1" ref="H13:H26">(G13/D13)*100</f>
        <v>46.03504968188568</v>
      </c>
      <c r="I13" s="9">
        <v>0</v>
      </c>
    </row>
    <row r="14" spans="1:9" ht="19.5" customHeight="1">
      <c r="A14" s="45" t="s">
        <v>123</v>
      </c>
      <c r="B14" s="46"/>
      <c r="C14" s="9">
        <v>16213400</v>
      </c>
      <c r="D14" s="9">
        <v>16151928.75</v>
      </c>
      <c r="E14" s="9">
        <v>9336443.33</v>
      </c>
      <c r="F14" s="25">
        <f t="shared" si="0"/>
        <v>57.80389125354457</v>
      </c>
      <c r="G14" s="9">
        <v>7335259.76</v>
      </c>
      <c r="H14" s="25">
        <f t="shared" si="1"/>
        <v>45.414141391627915</v>
      </c>
      <c r="I14" s="9">
        <v>0</v>
      </c>
    </row>
    <row r="15" spans="1:9" ht="19.5" customHeight="1">
      <c r="A15" s="45" t="s">
        <v>124</v>
      </c>
      <c r="B15" s="46"/>
      <c r="C15" s="9">
        <v>12681400</v>
      </c>
      <c r="D15" s="9">
        <v>12651200</v>
      </c>
      <c r="E15" s="9">
        <v>7494867.22</v>
      </c>
      <c r="F15" s="25">
        <f t="shared" si="0"/>
        <v>59.24234238649297</v>
      </c>
      <c r="G15" s="9">
        <v>5924274.87</v>
      </c>
      <c r="H15" s="25">
        <f t="shared" si="1"/>
        <v>46.82777025104338</v>
      </c>
      <c r="I15" s="9">
        <v>0</v>
      </c>
    </row>
    <row r="16" spans="1:9" ht="19.5" customHeight="1">
      <c r="A16" s="45" t="s">
        <v>125</v>
      </c>
      <c r="B16" s="46"/>
      <c r="C16" s="26">
        <f>SUM(C17:C18)</f>
        <v>24379000</v>
      </c>
      <c r="D16" s="26">
        <f>SUM(D17:D18)</f>
        <v>25158341.15</v>
      </c>
      <c r="E16" s="26">
        <f>SUM(E17:E18)</f>
        <v>14136447.17</v>
      </c>
      <c r="F16" s="15">
        <f t="shared" si="0"/>
        <v>56.18990173364431</v>
      </c>
      <c r="G16" s="26">
        <f>SUM(G17:G18)</f>
        <v>11552675.75</v>
      </c>
      <c r="H16" s="15">
        <f t="shared" si="1"/>
        <v>45.919862844375174</v>
      </c>
      <c r="I16" s="9">
        <v>0</v>
      </c>
    </row>
    <row r="17" spans="1:9" ht="19.5" customHeight="1">
      <c r="A17" s="45" t="s">
        <v>126</v>
      </c>
      <c r="B17" s="46"/>
      <c r="C17" s="9">
        <v>12921550</v>
      </c>
      <c r="D17" s="9">
        <v>13415491.15</v>
      </c>
      <c r="E17" s="9">
        <v>6800096.63</v>
      </c>
      <c r="F17" s="25">
        <f t="shared" si="0"/>
        <v>50.68839115890289</v>
      </c>
      <c r="G17" s="9">
        <v>6718348.55</v>
      </c>
      <c r="H17" s="25">
        <f t="shared" si="1"/>
        <v>50.079035309862654</v>
      </c>
      <c r="I17" s="9">
        <v>0</v>
      </c>
    </row>
    <row r="18" spans="1:9" ht="19.5" customHeight="1">
      <c r="A18" s="45" t="s">
        <v>127</v>
      </c>
      <c r="B18" s="46"/>
      <c r="C18" s="9">
        <v>11457450</v>
      </c>
      <c r="D18" s="9">
        <v>11742850</v>
      </c>
      <c r="E18" s="9">
        <v>7336350.54</v>
      </c>
      <c r="F18" s="25">
        <f t="shared" si="0"/>
        <v>62.47504260039087</v>
      </c>
      <c r="G18" s="9">
        <v>4834327.2</v>
      </c>
      <c r="H18" s="25">
        <f t="shared" si="1"/>
        <v>41.16826153787198</v>
      </c>
      <c r="I18" s="9">
        <v>0</v>
      </c>
    </row>
    <row r="19" spans="1:9" ht="19.5" customHeight="1">
      <c r="A19" s="41" t="s">
        <v>128</v>
      </c>
      <c r="B19" s="42"/>
      <c r="C19" s="15">
        <f>SUM(C20:C21)</f>
        <v>82696085</v>
      </c>
      <c r="D19" s="15">
        <f>SUM(D20:D21)</f>
        <v>83802343.85</v>
      </c>
      <c r="E19" s="15">
        <f>SUM(E20:E21)</f>
        <v>51398719.01</v>
      </c>
      <c r="F19" s="15">
        <f t="shared" si="0"/>
        <v>61.33327142018833</v>
      </c>
      <c r="G19" s="15">
        <f>SUM(G20:G21)</f>
        <v>38460092.4</v>
      </c>
      <c r="H19" s="15">
        <f t="shared" si="1"/>
        <v>45.8938146990742</v>
      </c>
      <c r="I19" s="15">
        <v>0</v>
      </c>
    </row>
    <row r="20" spans="1:9" ht="28.5" customHeight="1">
      <c r="A20" s="45" t="s">
        <v>129</v>
      </c>
      <c r="B20" s="46"/>
      <c r="C20" s="9">
        <v>37279350</v>
      </c>
      <c r="D20" s="9">
        <v>38641808.85</v>
      </c>
      <c r="E20" s="9">
        <v>19197751.63</v>
      </c>
      <c r="F20" s="25">
        <f t="shared" si="0"/>
        <v>49.68129650586996</v>
      </c>
      <c r="G20" s="9">
        <v>18048496.29</v>
      </c>
      <c r="H20" s="25">
        <f t="shared" si="1"/>
        <v>46.707172430930335</v>
      </c>
      <c r="I20" s="9">
        <v>0</v>
      </c>
    </row>
    <row r="21" spans="1:9" ht="10.5" customHeight="1">
      <c r="A21" s="45" t="s">
        <v>130</v>
      </c>
      <c r="B21" s="46"/>
      <c r="C21" s="9">
        <v>45416735</v>
      </c>
      <c r="D21" s="9">
        <v>45160535</v>
      </c>
      <c r="E21" s="9">
        <v>32200967.38</v>
      </c>
      <c r="F21" s="25">
        <f t="shared" si="0"/>
        <v>71.30333460398553</v>
      </c>
      <c r="G21" s="9">
        <v>20411596.11</v>
      </c>
      <c r="H21" s="25">
        <f t="shared" si="1"/>
        <v>45.19786160637822</v>
      </c>
      <c r="I21" s="9">
        <v>0</v>
      </c>
    </row>
    <row r="22" spans="1:9" ht="19.5" customHeight="1">
      <c r="A22" s="27" t="s">
        <v>131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9.5" customHeight="1">
      <c r="A23" s="27" t="s">
        <v>132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ht="19.5" customHeight="1">
      <c r="A24" s="27" t="s">
        <v>133</v>
      </c>
      <c r="B24" s="28"/>
      <c r="C24" s="15">
        <v>226200</v>
      </c>
      <c r="D24" s="15">
        <v>234800</v>
      </c>
      <c r="E24" s="15">
        <v>147693.73</v>
      </c>
      <c r="F24" s="15">
        <f t="shared" si="0"/>
        <v>62.90192930153322</v>
      </c>
      <c r="G24" s="15">
        <v>73725.58</v>
      </c>
      <c r="H24" s="15">
        <f>(G24/D24)*100</f>
        <v>31.399310051107328</v>
      </c>
      <c r="I24" s="15">
        <v>0</v>
      </c>
    </row>
    <row r="25" spans="1:9" ht="19.5" customHeight="1">
      <c r="A25" s="27" t="s">
        <v>134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17.25" customHeight="1">
      <c r="A26" s="63" t="s">
        <v>135</v>
      </c>
      <c r="B26" s="64"/>
      <c r="C26" s="23">
        <f>SUM(C19,C12,C22,C23,C24,C25)</f>
        <v>136196085</v>
      </c>
      <c r="D26" s="23">
        <f>SUM(D12,D19,D24)</f>
        <v>137998613.75</v>
      </c>
      <c r="E26" s="14">
        <f>SUM(E19,E12,E24)</f>
        <v>82514170.46</v>
      </c>
      <c r="F26" s="15">
        <f>(E26/D26)*100</f>
        <v>59.793477787743356</v>
      </c>
      <c r="G26" s="14">
        <f>SUM(G19,G12,G24)</f>
        <v>63346028.36</v>
      </c>
      <c r="H26" s="15">
        <f t="shared" si="1"/>
        <v>45.90338021420885</v>
      </c>
      <c r="I26" s="23">
        <v>0</v>
      </c>
    </row>
    <row r="27" spans="1:8" ht="19.5" customHeight="1">
      <c r="A27" s="45"/>
      <c r="B27" s="46"/>
      <c r="C27" s="9"/>
      <c r="D27" s="9"/>
      <c r="E27" s="9"/>
      <c r="F27" s="15"/>
      <c r="G27" s="9"/>
      <c r="H27" s="15"/>
    </row>
    <row r="28" spans="1:9" ht="39" customHeight="1" thickBot="1">
      <c r="A28" s="87" t="s">
        <v>136</v>
      </c>
      <c r="B28" s="88"/>
      <c r="C28" s="88"/>
      <c r="D28" s="88"/>
      <c r="E28" s="88"/>
      <c r="F28" s="88"/>
      <c r="G28" s="72" t="s">
        <v>112</v>
      </c>
      <c r="H28" s="72"/>
      <c r="I28" s="72"/>
    </row>
    <row r="29" spans="1:9" ht="19.5" customHeight="1" thickBot="1" thickTop="1">
      <c r="A29" s="89" t="s">
        <v>138</v>
      </c>
      <c r="B29" s="77"/>
      <c r="C29" s="77"/>
      <c r="D29" s="77"/>
      <c r="E29" s="77"/>
      <c r="F29" s="78"/>
      <c r="G29" s="84">
        <v>14056734.94</v>
      </c>
      <c r="H29" s="85"/>
      <c r="I29" s="86"/>
    </row>
    <row r="30" spans="1:9" ht="16.5" customHeight="1" thickBot="1" thickTop="1">
      <c r="A30" s="89" t="s">
        <v>137</v>
      </c>
      <c r="B30" s="77"/>
      <c r="C30" s="77"/>
      <c r="D30" s="77"/>
      <c r="E30" s="77"/>
      <c r="F30" s="78"/>
      <c r="G30" s="84">
        <v>0</v>
      </c>
      <c r="H30" s="85"/>
      <c r="I30" s="86"/>
    </row>
    <row r="31" spans="1:9" ht="16.5" customHeight="1" thickBot="1" thickTop="1">
      <c r="A31" s="76" t="s">
        <v>139</v>
      </c>
      <c r="B31" s="77"/>
      <c r="C31" s="77"/>
      <c r="D31" s="77"/>
      <c r="E31" s="77"/>
      <c r="F31" s="78"/>
      <c r="G31" s="84">
        <v>37272.8</v>
      </c>
      <c r="H31" s="85"/>
      <c r="I31" s="86"/>
    </row>
    <row r="32" spans="1:9" ht="22.5" customHeight="1" thickBot="1" thickTop="1">
      <c r="A32" s="76" t="s">
        <v>140</v>
      </c>
      <c r="B32" s="77"/>
      <c r="C32" s="77"/>
      <c r="D32" s="77"/>
      <c r="E32" s="77"/>
      <c r="F32" s="78"/>
      <c r="G32" s="84">
        <v>0</v>
      </c>
      <c r="H32" s="85"/>
      <c r="I32" s="86"/>
    </row>
    <row r="33" spans="1:9" ht="18.75" customHeight="1" thickBot="1" thickTop="1">
      <c r="A33" s="76" t="s">
        <v>141</v>
      </c>
      <c r="B33" s="77"/>
      <c r="C33" s="77"/>
      <c r="D33" s="77"/>
      <c r="E33" s="77"/>
      <c r="F33" s="78"/>
      <c r="G33" s="84">
        <v>0</v>
      </c>
      <c r="H33" s="85"/>
      <c r="I33" s="86"/>
    </row>
    <row r="34" spans="1:9" ht="18.75" customHeight="1" thickBot="1" thickTop="1">
      <c r="A34" s="76" t="s">
        <v>145</v>
      </c>
      <c r="B34" s="77"/>
      <c r="C34" s="77"/>
      <c r="D34" s="77"/>
      <c r="E34" s="77"/>
      <c r="F34" s="78"/>
      <c r="G34" s="84">
        <v>0</v>
      </c>
      <c r="H34" s="85"/>
      <c r="I34" s="86"/>
    </row>
    <row r="35" spans="1:9" ht="17.25" customHeight="1" thickTop="1">
      <c r="A35" s="108" t="s">
        <v>146</v>
      </c>
      <c r="B35" s="109"/>
      <c r="C35" s="109"/>
      <c r="D35" s="109"/>
      <c r="E35" s="109"/>
      <c r="F35" s="110"/>
      <c r="G35" s="112">
        <v>10198.87</v>
      </c>
      <c r="H35" s="113"/>
      <c r="I35" s="114"/>
    </row>
    <row r="36" spans="1:9" ht="17.25" customHeight="1">
      <c r="A36" s="35" t="s">
        <v>147</v>
      </c>
      <c r="B36" s="36"/>
      <c r="C36" s="36"/>
      <c r="D36" s="36"/>
      <c r="E36" s="36"/>
      <c r="F36" s="37"/>
      <c r="G36" s="93">
        <v>14104206.61</v>
      </c>
      <c r="H36" s="94"/>
      <c r="I36" s="95"/>
    </row>
    <row r="37" spans="1:9" ht="17.25" customHeight="1">
      <c r="A37" s="111" t="s">
        <v>148</v>
      </c>
      <c r="B37" s="106"/>
      <c r="C37" s="106"/>
      <c r="D37" s="106"/>
      <c r="E37" s="106"/>
      <c r="F37" s="107"/>
      <c r="G37" s="93">
        <v>49168096.17</v>
      </c>
      <c r="H37" s="94"/>
      <c r="I37" s="95"/>
    </row>
    <row r="38" spans="1:9" ht="17.25" customHeight="1">
      <c r="A38" s="105" t="s">
        <v>149</v>
      </c>
      <c r="B38" s="106"/>
      <c r="C38" s="106"/>
      <c r="D38" s="106"/>
      <c r="E38" s="106"/>
      <c r="F38" s="107"/>
      <c r="G38" s="93">
        <v>22.27</v>
      </c>
      <c r="H38" s="94"/>
      <c r="I38" s="95"/>
    </row>
    <row r="40" spans="1:9" ht="23.25" customHeight="1" thickBot="1">
      <c r="A40" s="71" t="s">
        <v>142</v>
      </c>
      <c r="B40" s="72"/>
      <c r="C40" s="72"/>
      <c r="D40" s="72"/>
      <c r="E40" s="72"/>
      <c r="F40" s="72"/>
      <c r="G40" s="72"/>
      <c r="H40" s="72"/>
      <c r="I40" s="72"/>
    </row>
    <row r="41" spans="1:9" ht="19.5" customHeight="1" thickTop="1">
      <c r="A41" s="75" t="s">
        <v>143</v>
      </c>
      <c r="B41" s="59"/>
      <c r="C41" s="59" t="s">
        <v>22</v>
      </c>
      <c r="D41" s="61" t="s">
        <v>92</v>
      </c>
      <c r="E41" s="39" t="s">
        <v>9</v>
      </c>
      <c r="F41" s="40"/>
      <c r="G41" s="39" t="s">
        <v>1</v>
      </c>
      <c r="H41" s="40"/>
      <c r="I41" s="61" t="s">
        <v>144</v>
      </c>
    </row>
    <row r="42" spans="1:9" ht="36.75" customHeight="1">
      <c r="A42" s="70"/>
      <c r="B42" s="60"/>
      <c r="C42" s="60"/>
      <c r="D42" s="62"/>
      <c r="E42" s="19" t="s">
        <v>93</v>
      </c>
      <c r="F42" s="19" t="s">
        <v>94</v>
      </c>
      <c r="G42" s="19" t="s">
        <v>23</v>
      </c>
      <c r="H42" s="19" t="s">
        <v>95</v>
      </c>
      <c r="I42" s="62"/>
    </row>
    <row r="43" spans="1:9" ht="30" customHeight="1">
      <c r="A43" s="103" t="s">
        <v>150</v>
      </c>
      <c r="B43" s="104"/>
      <c r="C43" s="25">
        <v>0</v>
      </c>
      <c r="D43" s="25">
        <v>0</v>
      </c>
      <c r="E43" s="25">
        <v>0</v>
      </c>
      <c r="F43" s="15">
        <v>0</v>
      </c>
      <c r="G43" s="15">
        <v>0</v>
      </c>
      <c r="H43" s="25">
        <v>0</v>
      </c>
      <c r="I43" s="15">
        <v>0</v>
      </c>
    </row>
    <row r="44" spans="1:9" ht="25.5" customHeight="1">
      <c r="A44" s="103" t="s">
        <v>151</v>
      </c>
      <c r="B44" s="104"/>
      <c r="C44" s="9">
        <v>8770000</v>
      </c>
      <c r="D44" s="9">
        <v>9389465.21</v>
      </c>
      <c r="E44" s="9">
        <v>8207583.91</v>
      </c>
      <c r="F44" s="25">
        <f>(E44/D44)*100</f>
        <v>87.41268779886133</v>
      </c>
      <c r="G44" s="9">
        <v>4268587.51</v>
      </c>
      <c r="H44" s="25">
        <f>(G44/D44)*100</f>
        <v>45.46145509388387</v>
      </c>
      <c r="I44" s="9">
        <v>0</v>
      </c>
    </row>
    <row r="45" spans="1:9" ht="19.5" customHeight="1">
      <c r="A45" s="103" t="s">
        <v>152</v>
      </c>
      <c r="B45" s="104"/>
      <c r="C45" s="9">
        <v>0</v>
      </c>
      <c r="D45" s="9">
        <v>0</v>
      </c>
      <c r="E45" s="9">
        <v>0</v>
      </c>
      <c r="F45" s="25">
        <v>0</v>
      </c>
      <c r="G45" s="9">
        <v>0</v>
      </c>
      <c r="H45" s="25">
        <v>0</v>
      </c>
      <c r="I45" s="9">
        <v>0</v>
      </c>
    </row>
    <row r="46" spans="1:9" ht="25.5" customHeight="1">
      <c r="A46" s="103" t="s">
        <v>153</v>
      </c>
      <c r="B46" s="104"/>
      <c r="C46" s="9">
        <v>11683660</v>
      </c>
      <c r="D46" s="9">
        <v>14033186.15</v>
      </c>
      <c r="E46" s="9">
        <v>10560521.69</v>
      </c>
      <c r="F46" s="25">
        <f>(E46/D46)*100</f>
        <v>75.2539129540443</v>
      </c>
      <c r="G46" s="9">
        <v>4917890.81</v>
      </c>
      <c r="H46" s="25">
        <f>(G46/D46)*100</f>
        <v>35.04472011867383</v>
      </c>
      <c r="I46" s="9">
        <v>0</v>
      </c>
    </row>
    <row r="47" spans="1:9" ht="28.5" customHeight="1">
      <c r="A47" s="63" t="s">
        <v>154</v>
      </c>
      <c r="B47" s="64"/>
      <c r="C47" s="26">
        <f>SUM(C43:C46)</f>
        <v>20453660</v>
      </c>
      <c r="D47" s="26">
        <f>SUM(D43:D46)</f>
        <v>23422651.36</v>
      </c>
      <c r="E47" s="26">
        <f>SUM(E43:E46)</f>
        <v>18768105.6</v>
      </c>
      <c r="F47" s="15">
        <f>(E47/D47)*100</f>
        <v>80.12801502075554</v>
      </c>
      <c r="G47" s="26">
        <f>SUM(G43:G46)</f>
        <v>9186478.32</v>
      </c>
      <c r="H47" s="15">
        <f>(G47/D47)*100</f>
        <v>39.22048865777935</v>
      </c>
      <c r="I47" s="9">
        <v>0</v>
      </c>
    </row>
    <row r="48" spans="1:9" ht="28.5" customHeight="1">
      <c r="A48" s="63" t="s">
        <v>155</v>
      </c>
      <c r="B48" s="64"/>
      <c r="C48" s="26">
        <f>C47+C26</f>
        <v>156649745</v>
      </c>
      <c r="D48" s="26">
        <f>D47+D26</f>
        <v>161421265.11</v>
      </c>
      <c r="E48" s="26">
        <f>E47+E26</f>
        <v>101282276.06</v>
      </c>
      <c r="F48" s="15">
        <f>(E48/D48)*100</f>
        <v>62.74407277813212</v>
      </c>
      <c r="G48" s="26">
        <f>G47+G26</f>
        <v>72532506.68</v>
      </c>
      <c r="H48" s="15">
        <f>(G48/D48)*100</f>
        <v>44.93367502142482</v>
      </c>
      <c r="I48" s="26">
        <v>0</v>
      </c>
    </row>
    <row r="49" spans="1:9" ht="28.5" customHeight="1" thickBot="1">
      <c r="A49" s="21"/>
      <c r="B49" s="22"/>
      <c r="C49" s="26"/>
      <c r="D49" s="26"/>
      <c r="E49" s="26"/>
      <c r="F49" s="15"/>
      <c r="G49" s="26"/>
      <c r="H49" s="15"/>
      <c r="I49" s="9"/>
    </row>
    <row r="50" spans="1:9" ht="28.5" customHeight="1" thickTop="1">
      <c r="A50" s="75" t="s">
        <v>156</v>
      </c>
      <c r="B50" s="59"/>
      <c r="C50" s="99" t="s">
        <v>157</v>
      </c>
      <c r="D50" s="100"/>
      <c r="E50" s="101"/>
      <c r="F50" s="99" t="s">
        <v>174</v>
      </c>
      <c r="G50" s="100"/>
      <c r="H50" s="100"/>
      <c r="I50" s="102"/>
    </row>
    <row r="51" spans="1:9" ht="22.5" customHeight="1">
      <c r="A51" s="63" t="s">
        <v>158</v>
      </c>
      <c r="B51" s="64"/>
      <c r="C51" s="90">
        <f>SUM(C52:E53)</f>
        <v>0</v>
      </c>
      <c r="D51" s="91"/>
      <c r="E51" s="92"/>
      <c r="F51" s="90">
        <f>SUM(F52:H53)</f>
        <v>10198.87</v>
      </c>
      <c r="G51" s="91"/>
      <c r="H51" s="91"/>
      <c r="I51" s="92"/>
    </row>
    <row r="52" spans="1:9" ht="16.5" customHeight="1">
      <c r="A52" s="45" t="s">
        <v>159</v>
      </c>
      <c r="B52" s="46"/>
      <c r="C52" s="96">
        <v>0</v>
      </c>
      <c r="D52" s="97"/>
      <c r="E52" s="98"/>
      <c r="F52" s="96">
        <v>10198.87</v>
      </c>
      <c r="G52" s="97"/>
      <c r="H52" s="97"/>
      <c r="I52" s="98"/>
    </row>
    <row r="53" spans="1:9" ht="18.75" customHeight="1">
      <c r="A53" s="45" t="s">
        <v>160</v>
      </c>
      <c r="B53" s="46"/>
      <c r="C53" s="96">
        <v>0</v>
      </c>
      <c r="D53" s="97"/>
      <c r="E53" s="98"/>
      <c r="F53" s="96">
        <v>0</v>
      </c>
      <c r="G53" s="97"/>
      <c r="H53" s="97"/>
      <c r="I53" s="98"/>
    </row>
    <row r="54" spans="1:9" ht="13.5" customHeight="1" thickBot="1">
      <c r="A54" s="21"/>
      <c r="B54" s="22"/>
      <c r="C54" s="26"/>
      <c r="D54" s="26"/>
      <c r="E54" s="26"/>
      <c r="F54" s="15"/>
      <c r="G54" s="26"/>
      <c r="H54" s="15"/>
      <c r="I54" s="9"/>
    </row>
    <row r="55" spans="1:9" ht="28.5" customHeight="1" thickTop="1">
      <c r="A55" s="75" t="s">
        <v>161</v>
      </c>
      <c r="B55" s="59"/>
      <c r="C55" s="99" t="s">
        <v>76</v>
      </c>
      <c r="D55" s="100"/>
      <c r="E55" s="101"/>
      <c r="F55" s="99" t="s">
        <v>162</v>
      </c>
      <c r="G55" s="100"/>
      <c r="H55" s="100"/>
      <c r="I55" s="102"/>
    </row>
    <row r="56" spans="1:9" ht="22.5" customHeight="1">
      <c r="A56" s="63" t="s">
        <v>175</v>
      </c>
      <c r="B56" s="64"/>
      <c r="C56" s="90">
        <v>3693740.69</v>
      </c>
      <c r="D56" s="91"/>
      <c r="E56" s="92"/>
      <c r="F56" s="90">
        <v>1903982.48</v>
      </c>
      <c r="G56" s="91"/>
      <c r="H56" s="91"/>
      <c r="I56" s="92"/>
    </row>
    <row r="57" spans="1:9" ht="16.5" customHeight="1">
      <c r="A57" s="63" t="s">
        <v>163</v>
      </c>
      <c r="B57" s="64"/>
      <c r="C57" s="90">
        <v>35347954.55</v>
      </c>
      <c r="D57" s="91"/>
      <c r="E57" s="92"/>
      <c r="F57" s="90">
        <v>4361260.77</v>
      </c>
      <c r="G57" s="91"/>
      <c r="H57" s="91"/>
      <c r="I57" s="92"/>
    </row>
    <row r="58" spans="1:9" ht="19.5" customHeight="1">
      <c r="A58" s="63" t="s">
        <v>164</v>
      </c>
      <c r="B58" s="64"/>
      <c r="C58" s="9"/>
      <c r="D58" s="9"/>
      <c r="E58" s="26">
        <f>SUM(E59:E60)</f>
        <v>32703818.6</v>
      </c>
      <c r="F58" s="90">
        <f>SUM(F59:F60)</f>
        <v>4899428.37</v>
      </c>
      <c r="G58" s="91"/>
      <c r="H58" s="91"/>
      <c r="I58" s="92"/>
    </row>
    <row r="59" spans="1:9" ht="12.75" customHeight="1">
      <c r="A59" s="45" t="s">
        <v>165</v>
      </c>
      <c r="B59" s="46"/>
      <c r="C59" s="9"/>
      <c r="D59" s="9"/>
      <c r="E59" s="9">
        <v>30805006.66</v>
      </c>
      <c r="F59" s="96">
        <v>3825206.9</v>
      </c>
      <c r="G59" s="97"/>
      <c r="H59" s="97"/>
      <c r="I59" s="98"/>
    </row>
    <row r="60" spans="1:9" ht="17.25" customHeight="1">
      <c r="A60" s="45" t="s">
        <v>166</v>
      </c>
      <c r="B60" s="46"/>
      <c r="C60" s="23"/>
      <c r="D60" s="23"/>
      <c r="E60" s="9">
        <v>1898811.94</v>
      </c>
      <c r="F60" s="96">
        <v>1074221.47</v>
      </c>
      <c r="G60" s="97"/>
      <c r="H60" s="97"/>
      <c r="I60" s="98"/>
    </row>
    <row r="61" spans="1:9" ht="17.25" customHeight="1">
      <c r="A61" s="63" t="s">
        <v>167</v>
      </c>
      <c r="B61" s="64"/>
      <c r="E61" s="26">
        <v>37272.8</v>
      </c>
      <c r="F61" s="90">
        <v>9774.71</v>
      </c>
      <c r="G61" s="91"/>
      <c r="H61" s="91"/>
      <c r="I61" s="92"/>
    </row>
    <row r="62" spans="1:9" ht="12.75">
      <c r="A62" s="63" t="s">
        <v>168</v>
      </c>
      <c r="B62" s="64"/>
      <c r="E62" s="26">
        <v>6375149.44</v>
      </c>
      <c r="F62" s="90">
        <v>1375589.59</v>
      </c>
      <c r="G62" s="91"/>
      <c r="H62" s="91"/>
      <c r="I62" s="92"/>
    </row>
    <row r="63" spans="1:9" ht="12.75">
      <c r="A63" s="63" t="s">
        <v>169</v>
      </c>
      <c r="B63" s="64"/>
      <c r="E63" s="9">
        <f>SUM(E64:E65)</f>
        <v>951426.13</v>
      </c>
      <c r="F63" s="90">
        <v>0</v>
      </c>
      <c r="G63" s="91"/>
      <c r="H63" s="91"/>
      <c r="I63" s="92"/>
    </row>
    <row r="64" spans="1:9" ht="12.75">
      <c r="A64" s="45" t="s">
        <v>170</v>
      </c>
      <c r="B64" s="46"/>
      <c r="E64" s="9">
        <v>951426.13</v>
      </c>
      <c r="F64" s="90">
        <v>0</v>
      </c>
      <c r="G64" s="91"/>
      <c r="H64" s="91"/>
      <c r="I64" s="92"/>
    </row>
    <row r="65" spans="1:9" ht="12.75">
      <c r="A65" s="45" t="s">
        <v>171</v>
      </c>
      <c r="B65" s="46"/>
      <c r="E65" s="9">
        <v>0</v>
      </c>
      <c r="F65" s="90">
        <v>0</v>
      </c>
      <c r="G65" s="91"/>
      <c r="H65" s="91"/>
      <c r="I65" s="92"/>
    </row>
    <row r="66" spans="1:9" ht="12.75">
      <c r="A66" s="63" t="s">
        <v>172</v>
      </c>
      <c r="B66" s="64"/>
      <c r="E66" s="26">
        <v>7326575.57</v>
      </c>
      <c r="F66" s="90">
        <v>1375589.59</v>
      </c>
      <c r="G66" s="91"/>
      <c r="H66" s="91"/>
      <c r="I66" s="92"/>
    </row>
    <row r="70" spans="1:8" s="29" customFormat="1" ht="12.75">
      <c r="A70" s="30" t="s">
        <v>2</v>
      </c>
      <c r="B70" s="38" t="s">
        <v>3</v>
      </c>
      <c r="C70" s="38"/>
      <c r="E70" s="38" t="s">
        <v>177</v>
      </c>
      <c r="F70" s="38"/>
      <c r="H70" s="30" t="s">
        <v>24</v>
      </c>
    </row>
    <row r="71" spans="1:8" s="29" customFormat="1" ht="12.75">
      <c r="A71" s="30" t="s">
        <v>4</v>
      </c>
      <c r="B71" s="38" t="s">
        <v>25</v>
      </c>
      <c r="C71" s="38"/>
      <c r="E71" s="38" t="s">
        <v>26</v>
      </c>
      <c r="F71" s="38"/>
      <c r="H71" s="30" t="s">
        <v>27</v>
      </c>
    </row>
    <row r="72" spans="1:3" s="29" customFormat="1" ht="12.75">
      <c r="A72" s="30" t="s">
        <v>6</v>
      </c>
      <c r="B72" s="38" t="s">
        <v>7</v>
      </c>
      <c r="C72" s="38"/>
    </row>
  </sheetData>
  <sheetProtection selectLockedCells="1"/>
  <mergeCells count="99">
    <mergeCell ref="F51:I51"/>
    <mergeCell ref="F52:I52"/>
    <mergeCell ref="G38:I38"/>
    <mergeCell ref="A41:B42"/>
    <mergeCell ref="C41:C42"/>
    <mergeCell ref="D41:D42"/>
    <mergeCell ref="I41:I42"/>
    <mergeCell ref="A46:B46"/>
    <mergeCell ref="A45:B45"/>
    <mergeCell ref="A47:B47"/>
    <mergeCell ref="G35:I35"/>
    <mergeCell ref="A13:B13"/>
    <mergeCell ref="A14:B14"/>
    <mergeCell ref="A21:B21"/>
    <mergeCell ref="A26:B26"/>
    <mergeCell ref="A15:B15"/>
    <mergeCell ref="A16:B16"/>
    <mergeCell ref="A17:B17"/>
    <mergeCell ref="A18:B18"/>
    <mergeCell ref="F53:I53"/>
    <mergeCell ref="A35:F35"/>
    <mergeCell ref="A37:F37"/>
    <mergeCell ref="G37:I37"/>
    <mergeCell ref="A50:B50"/>
    <mergeCell ref="C50:E50"/>
    <mergeCell ref="F50:I50"/>
    <mergeCell ref="A44:B44"/>
    <mergeCell ref="G41:H41"/>
    <mergeCell ref="A48:B48"/>
    <mergeCell ref="A20:B20"/>
    <mergeCell ref="A33:F33"/>
    <mergeCell ref="A38:F38"/>
    <mergeCell ref="A40:I40"/>
    <mergeCell ref="A28:F28"/>
    <mergeCell ref="A29:F29"/>
    <mergeCell ref="A30:F30"/>
    <mergeCell ref="A31:F31"/>
    <mergeCell ref="G33:I33"/>
    <mergeCell ref="A34:F34"/>
    <mergeCell ref="G34:I34"/>
    <mergeCell ref="A19:B19"/>
    <mergeCell ref="A2:F2"/>
    <mergeCell ref="A10:B11"/>
    <mergeCell ref="E10:F10"/>
    <mergeCell ref="A9:I9"/>
    <mergeCell ref="C10:C11"/>
    <mergeCell ref="D10:D11"/>
    <mergeCell ref="A12:B12"/>
    <mergeCell ref="G10:H10"/>
    <mergeCell ref="I10:I11"/>
    <mergeCell ref="A53:B53"/>
    <mergeCell ref="C52:E52"/>
    <mergeCell ref="C51:E51"/>
    <mergeCell ref="C53:E53"/>
    <mergeCell ref="A51:B51"/>
    <mergeCell ref="A52:B52"/>
    <mergeCell ref="A27:B27"/>
    <mergeCell ref="A43:B43"/>
    <mergeCell ref="E41:F41"/>
    <mergeCell ref="G30:I30"/>
    <mergeCell ref="G31:I31"/>
    <mergeCell ref="G32:I32"/>
    <mergeCell ref="G28:I28"/>
    <mergeCell ref="G29:I29"/>
    <mergeCell ref="A32:F32"/>
    <mergeCell ref="B72:C72"/>
    <mergeCell ref="A1:I1"/>
    <mergeCell ref="B70:C70"/>
    <mergeCell ref="E70:F70"/>
    <mergeCell ref="B71:C71"/>
    <mergeCell ref="E71:F71"/>
    <mergeCell ref="A56:B56"/>
    <mergeCell ref="A57:B57"/>
    <mergeCell ref="A58:B58"/>
    <mergeCell ref="A60:B60"/>
    <mergeCell ref="A55:B55"/>
    <mergeCell ref="C55:E55"/>
    <mergeCell ref="F55:I55"/>
    <mergeCell ref="C56:E56"/>
    <mergeCell ref="F56:I56"/>
    <mergeCell ref="C57:E57"/>
    <mergeCell ref="F57:I57"/>
    <mergeCell ref="A59:B59"/>
    <mergeCell ref="A61:B61"/>
    <mergeCell ref="F65:I65"/>
    <mergeCell ref="A62:B62"/>
    <mergeCell ref="A63:B63"/>
    <mergeCell ref="A64:B64"/>
    <mergeCell ref="A65:B65"/>
    <mergeCell ref="F66:I66"/>
    <mergeCell ref="G36:I36"/>
    <mergeCell ref="A66:B66"/>
    <mergeCell ref="F58:I58"/>
    <mergeCell ref="F59:I59"/>
    <mergeCell ref="F60:I60"/>
    <mergeCell ref="F61:I61"/>
    <mergeCell ref="F62:I62"/>
    <mergeCell ref="F63:I63"/>
    <mergeCell ref="F64:I6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2015-10-08T19:21:32Z</cp:lastPrinted>
  <dcterms:created xsi:type="dcterms:W3CDTF">2013-05-15T13:44:41Z</dcterms:created>
  <dcterms:modified xsi:type="dcterms:W3CDTF">2019-07-30T12:33:17Z</dcterms:modified>
  <cp:category/>
  <cp:version/>
  <cp:contentType/>
  <cp:contentStatus/>
</cp:coreProperties>
</file>