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1"/>
  </bookViews>
  <sheets>
    <sheet name="RREO-1º Bim. 2019 - Receitas" sheetId="1" r:id="rId1"/>
    <sheet name="RREO-1º Bim. 2019 - Despesas" sheetId="2" r:id="rId2"/>
  </sheets>
  <definedNames>
    <definedName name="_xlfn.SUMIFS" hidden="1">#NAME?</definedName>
    <definedName name="_xlnm.Print_Area" localSheetId="1">'RREO-1º Bim. 2019 - Despesas'!$A$1:$K$29</definedName>
    <definedName name="_xlnm.Print_Area" localSheetId="0">'RREO-1º Bim. 2019 - Receitas'!$A$1:$H$59</definedName>
    <definedName name="Z_FED31D73_12BC_4C9A_9468_72952A34E245_.wvu.PrintArea" localSheetId="1" hidden="1">'RREO-1º Bim. 2019 - Despesas'!$A$1:$K$29</definedName>
    <definedName name="Z_FED31D73_12BC_4C9A_9468_72952A34E245_.wvu.PrintArea" localSheetId="0" hidden="1">'RREO-1º Bim. 2019 - Receitas'!$A$1:$H$59</definedName>
  </definedNames>
  <calcPr fullCalcOnLoad="1"/>
</workbook>
</file>

<file path=xl/sharedStrings.xml><?xml version="1.0" encoding="utf-8"?>
<sst xmlns="http://schemas.openxmlformats.org/spreadsheetml/2006/main" count="133" uniqueCount="98">
  <si>
    <t xml:space="preserve">RELATÓRIO RESUMIDO DA EXECUÇÃO ORÇAMENTÁRIA </t>
  </si>
  <si>
    <t xml:space="preserve"> (Artigo  52, Incisos I e II, alíneas “a” e “b”, da LC. 101/00)</t>
  </si>
  <si>
    <t>- ADMINISTRAÇÃO DIRETA / INDIRETA / FUNDACIONAL -</t>
  </si>
  <si>
    <t>MUNICÍPIO DE ATIBAIA</t>
  </si>
  <si>
    <t>Valores expressos em R$</t>
  </si>
  <si>
    <t>Receitas Correntes (A)</t>
  </si>
  <si>
    <t>Tributárias</t>
  </si>
  <si>
    <t>Contribuições</t>
  </si>
  <si>
    <t>Transferências Correntes</t>
  </si>
  <si>
    <t>Outras Receitas Correntes</t>
  </si>
  <si>
    <t>Receitas de Capital (B)</t>
  </si>
  <si>
    <t>Operações de Crédito</t>
  </si>
  <si>
    <t>Alienação de Bens</t>
  </si>
  <si>
    <t>Amortização de Empréstimos</t>
  </si>
  <si>
    <t>Transferências de Capital</t>
  </si>
  <si>
    <t>Outras Receitas de Capital</t>
  </si>
  <si>
    <t>Despesas Correntes (C)</t>
  </si>
  <si>
    <t>Outras Despesas Correntes</t>
  </si>
  <si>
    <t>Despesas de Capital (D)</t>
  </si>
  <si>
    <t>Reserva de Contingência (E)</t>
  </si>
  <si>
    <t>Antonia Aparecida Cintra</t>
  </si>
  <si>
    <t>Rita de Cássia G. e Martins</t>
  </si>
  <si>
    <t>Prefeito Municipal</t>
  </si>
  <si>
    <t>Gerente da Div. de Controladoria</t>
  </si>
  <si>
    <t>Ass. de Controle Interno</t>
  </si>
  <si>
    <t>CRC 1SP 199.780/O-0</t>
  </si>
  <si>
    <t>CRC 1SP 173.493/O-7</t>
  </si>
  <si>
    <t>(-) Contas Redutoras (ICMS,FPM,IPI Exp)</t>
  </si>
  <si>
    <t>Contém empenhos estimativos de contratos (prestação de serviços e obras)</t>
  </si>
  <si>
    <t>* Nota Explicativa:</t>
  </si>
  <si>
    <t>Impostos</t>
  </si>
  <si>
    <t>Taxas</t>
  </si>
  <si>
    <t>Contribuição de Melhoria</t>
  </si>
  <si>
    <t>No Bimestre (b)</t>
  </si>
  <si>
    <t>% (b/a)</t>
  </si>
  <si>
    <t>Até o Bimestre (c)</t>
  </si>
  <si>
    <t>% (c/a)</t>
  </si>
  <si>
    <t>Saldo (a-c)</t>
  </si>
  <si>
    <t>RECEITAS ORÇAMENTÁRIAS</t>
  </si>
  <si>
    <t>RECEITAS (Exceto Intra-Orçamentárias)</t>
  </si>
  <si>
    <t>Receitas Realizadas</t>
  </si>
  <si>
    <t>Estágios da Receita Orçamentária</t>
  </si>
  <si>
    <t>Previsão         Inicial</t>
  </si>
  <si>
    <t>Previsão Atualizada (a)</t>
  </si>
  <si>
    <t>Contribuições Sociais</t>
  </si>
  <si>
    <t>Outras Receitas Patrimoniais</t>
  </si>
  <si>
    <t>-</t>
  </si>
  <si>
    <t>Receita Agropecuária</t>
  </si>
  <si>
    <t>Receita Industrial</t>
  </si>
  <si>
    <t>Receita de Serviços</t>
  </si>
  <si>
    <t>Alienação de Bens Móveis</t>
  </si>
  <si>
    <t>Alienação de Bens Imóveis</t>
  </si>
  <si>
    <t>Transferências de Instituições Privadas</t>
  </si>
  <si>
    <t>DEFICIT</t>
  </si>
  <si>
    <t>TOTAL</t>
  </si>
  <si>
    <t>Saldo dos Exercícios Anteriores (Utilizados para créditos Adcionais)</t>
  </si>
  <si>
    <t>Superávit Financeiro</t>
  </si>
  <si>
    <t>Estágios da Despesa Orçamentária</t>
  </si>
  <si>
    <t>DESPESAS ORÇAMENTÁRIAS</t>
  </si>
  <si>
    <t>DESPESAS (Exceto Intra-Orçamentárias)</t>
  </si>
  <si>
    <t>Dotação        Inicial (d)</t>
  </si>
  <si>
    <t>Despesas Empenhadas</t>
  </si>
  <si>
    <t>No Bimestre</t>
  </si>
  <si>
    <t>Até o Bimestre (f)</t>
  </si>
  <si>
    <t>Saldo (g) = (e-f)</t>
  </si>
  <si>
    <t>Despesas Liquidadas</t>
  </si>
  <si>
    <t>Até o Bimestre (h)</t>
  </si>
  <si>
    <t>Saldo (i) = (e-h)</t>
  </si>
  <si>
    <t>Despesas Pagas</t>
  </si>
  <si>
    <t>Até o Bim. (j)</t>
  </si>
  <si>
    <t>Inscritas em RP</t>
  </si>
  <si>
    <t>Ñ Processados (k)</t>
  </si>
  <si>
    <t>Pessoal e Encargos Sociais</t>
  </si>
  <si>
    <t>Juros e Encargos da Dívida</t>
  </si>
  <si>
    <t>Dotação Atualizada (e)</t>
  </si>
  <si>
    <t>Investimentos</t>
  </si>
  <si>
    <t>Inversões Financeiras</t>
  </si>
  <si>
    <t>SUBTOTAIS DAS DESPESAS (C+D+E)</t>
  </si>
  <si>
    <t>SUPERÁVIT</t>
  </si>
  <si>
    <t>Amortização da Dívida</t>
  </si>
  <si>
    <t>Secretário de Planej. e Finanças</t>
  </si>
  <si>
    <t>Saulo Pedroso de Souza</t>
  </si>
  <si>
    <t>Contribuição para o Custeio do Serviço de  Iluminação Pública</t>
  </si>
  <si>
    <t>Receita Patrimonial</t>
  </si>
  <si>
    <t>Exploração do Patrimônio Imobiliário do Estado</t>
  </si>
  <si>
    <t>Valores Mobiliários</t>
  </si>
  <si>
    <t>Transferências dos Estados e do Distrito Federal e de suas Entidades</t>
  </si>
  <si>
    <t>Transferências de Outras Instituições Públicas</t>
  </si>
  <si>
    <t>Transferências da União e de suas Entidades</t>
  </si>
  <si>
    <t>Multas Administrativas, Contratuais e Judiciais</t>
  </si>
  <si>
    <t>Indenizações, Restituições e Ressarcimentos</t>
  </si>
  <si>
    <t>Bens, Direitos e Valores Incorporados ao Patrimônio Público</t>
  </si>
  <si>
    <t>Demais Receitas Correntes</t>
  </si>
  <si>
    <t>Operações de Crédito - Mercado Interno</t>
  </si>
  <si>
    <t>Operações de Crédito - Mercado Externo</t>
  </si>
  <si>
    <t>SUBTOTAL DAS RECEITAS (A+B)</t>
  </si>
  <si>
    <t>1º BIMESTRE DE 2019</t>
  </si>
  <si>
    <t>Paulo Turato Miotta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</si>
</sst>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b/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9"/>
      <name val="Arial"/>
      <family val="2"/>
    </font>
    <font>
      <b/>
      <sz val="16"/>
      <color indexed="21"/>
      <name val="Arial"/>
      <family val="2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  <bgColor indexed="23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39" fontId="0" fillId="0" borderId="0" xfId="0" applyNumberFormat="1" applyFont="1" applyAlignment="1" applyProtection="1">
      <alignment/>
      <protection hidden="1"/>
    </xf>
    <xf numFmtId="39" fontId="25" fillId="0" borderId="0" xfId="53" applyNumberFormat="1" applyFont="1" applyBorder="1" applyAlignment="1" applyProtection="1">
      <alignment/>
      <protection hidden="1"/>
    </xf>
    <xf numFmtId="0" fontId="3" fillId="0" borderId="0" xfId="53" applyFont="1" applyAlignment="1" applyProtection="1">
      <alignment horizontal="center"/>
      <protection hidden="1"/>
    </xf>
    <xf numFmtId="39" fontId="3" fillId="0" borderId="0" xfId="53" applyNumberFormat="1" applyFont="1" applyAlignment="1" applyProtection="1">
      <alignment horizontal="center"/>
      <protection hidden="1"/>
    </xf>
    <xf numFmtId="39" fontId="26" fillId="0" borderId="0" xfId="53" applyNumberFormat="1" applyFont="1" applyBorder="1" applyProtection="1">
      <alignment/>
      <protection hidden="1"/>
    </xf>
    <xf numFmtId="39" fontId="27" fillId="0" borderId="0" xfId="53" applyNumberFormat="1" applyFont="1" applyBorder="1" applyProtection="1">
      <alignment/>
      <protection hidden="1"/>
    </xf>
    <xf numFmtId="171" fontId="0" fillId="0" borderId="10" xfId="53" applyNumberFormat="1" applyFont="1" applyBorder="1" applyProtection="1">
      <alignment/>
      <protection locked="0"/>
    </xf>
    <xf numFmtId="171" fontId="0" fillId="0" borderId="11" xfId="53" applyNumberFormat="1" applyFont="1" applyBorder="1" applyProtection="1">
      <alignment/>
      <protection hidden="1"/>
    </xf>
    <xf numFmtId="171" fontId="0" fillId="24" borderId="10" xfId="53" applyNumberFormat="1" applyFont="1" applyFill="1" applyBorder="1" applyProtection="1">
      <alignment/>
      <protection hidden="1"/>
    </xf>
    <xf numFmtId="171" fontId="0" fillId="24" borderId="11" xfId="53" applyNumberFormat="1" applyFont="1" applyFill="1" applyBorder="1" applyProtection="1">
      <alignment/>
      <protection hidden="1"/>
    </xf>
    <xf numFmtId="0" fontId="28" fillId="0" borderId="0" xfId="53" applyFont="1" applyBorder="1" applyAlignment="1" applyProtection="1">
      <alignment horizontal="left" indent="1"/>
      <protection hidden="1"/>
    </xf>
    <xf numFmtId="0" fontId="0" fillId="0" borderId="12" xfId="53" applyFont="1" applyBorder="1" applyAlignment="1" applyProtection="1">
      <alignment horizontal="left" indent="1"/>
      <protection hidden="1"/>
    </xf>
    <xf numFmtId="0" fontId="5" fillId="23" borderId="12" xfId="53" applyFont="1" applyFill="1" applyBorder="1" applyAlignment="1" applyProtection="1">
      <alignment horizontal="center"/>
      <protection hidden="1"/>
    </xf>
    <xf numFmtId="171" fontId="5" fillId="23" borderId="10" xfId="53" applyNumberFormat="1" applyFont="1" applyFill="1" applyBorder="1" applyProtection="1">
      <alignment/>
      <protection hidden="1"/>
    </xf>
    <xf numFmtId="171" fontId="5" fillId="23" borderId="11" xfId="53" applyNumberFormat="1" applyFont="1" applyFill="1" applyBorder="1" applyProtection="1">
      <alignment/>
      <protection hidden="1"/>
    </xf>
    <xf numFmtId="0" fontId="5" fillId="23" borderId="12" xfId="53" applyFont="1" applyFill="1" applyBorder="1" applyProtection="1">
      <alignment/>
      <protection hidden="1"/>
    </xf>
    <xf numFmtId="171" fontId="5" fillId="23" borderId="10" xfId="53" applyNumberFormat="1" applyFont="1" applyFill="1" applyBorder="1" applyProtection="1">
      <alignment/>
      <protection locked="0"/>
    </xf>
    <xf numFmtId="0" fontId="5" fillId="23" borderId="13" xfId="53" applyFont="1" applyFill="1" applyBorder="1" applyAlignment="1" applyProtection="1">
      <alignment horizontal="center"/>
      <protection hidden="1"/>
    </xf>
    <xf numFmtId="171" fontId="5" fillId="23" borderId="14" xfId="53" applyNumberFormat="1" applyFont="1" applyFill="1" applyBorder="1" applyProtection="1">
      <alignment/>
      <protection hidden="1"/>
    </xf>
    <xf numFmtId="0" fontId="6" fillId="0" borderId="0" xfId="53" applyFont="1" applyBorder="1" applyAlignment="1" applyProtection="1">
      <alignment horizontal="center"/>
      <protection hidden="1"/>
    </xf>
    <xf numFmtId="0" fontId="0" fillId="0" borderId="0" xfId="53" applyFont="1" applyBorder="1" applyAlignment="1" applyProtection="1">
      <alignment horizontal="left"/>
      <protection hidden="1"/>
    </xf>
    <xf numFmtId="0" fontId="0" fillId="0" borderId="12" xfId="53" applyFont="1" applyBorder="1" applyAlignment="1" applyProtection="1">
      <alignment horizontal="left" indent="2"/>
      <protection hidden="1"/>
    </xf>
    <xf numFmtId="10" fontId="0" fillId="0" borderId="10" xfId="53" applyNumberFormat="1" applyFont="1" applyBorder="1" applyProtection="1">
      <alignment/>
      <protection locked="0"/>
    </xf>
    <xf numFmtId="10" fontId="5" fillId="23" borderId="10" xfId="53" applyNumberFormat="1" applyFont="1" applyFill="1" applyBorder="1" applyProtection="1">
      <alignment/>
      <protection hidden="1"/>
    </xf>
    <xf numFmtId="39" fontId="29" fillId="14" borderId="10" xfId="53" applyNumberFormat="1" applyFont="1" applyFill="1" applyBorder="1" applyAlignment="1" applyProtection="1">
      <alignment horizontal="center" vertical="center"/>
      <protection hidden="1"/>
    </xf>
    <xf numFmtId="0" fontId="29" fillId="14" borderId="12" xfId="53" applyFont="1" applyFill="1" applyBorder="1" applyAlignment="1" applyProtection="1">
      <alignment horizontal="center" vertical="center"/>
      <protection hidden="1"/>
    </xf>
    <xf numFmtId="0" fontId="7" fillId="0" borderId="12" xfId="53" applyFont="1" applyBorder="1" applyAlignment="1" applyProtection="1">
      <alignment horizontal="left" indent="1"/>
      <protection hidden="1"/>
    </xf>
    <xf numFmtId="171" fontId="7" fillId="0" borderId="10" xfId="53" applyNumberFormat="1" applyFont="1" applyBorder="1" applyProtection="1">
      <alignment/>
      <protection locked="0"/>
    </xf>
    <xf numFmtId="10" fontId="7" fillId="0" borderId="10" xfId="53" applyNumberFormat="1" applyFont="1" applyBorder="1" applyProtection="1">
      <alignment/>
      <protection locked="0"/>
    </xf>
    <xf numFmtId="171" fontId="7" fillId="0" borderId="11" xfId="53" applyNumberFormat="1" applyFont="1" applyBorder="1" applyProtection="1">
      <alignment/>
      <protection hidden="1"/>
    </xf>
    <xf numFmtId="10" fontId="0" fillId="0" borderId="10" xfId="53" applyNumberFormat="1" applyFont="1" applyBorder="1" applyAlignment="1" applyProtection="1">
      <alignment horizontal="right" indent="1"/>
      <protection locked="0"/>
    </xf>
    <xf numFmtId="10" fontId="7" fillId="0" borderId="10" xfId="53" applyNumberFormat="1" applyFont="1" applyBorder="1" applyAlignment="1" applyProtection="1">
      <alignment horizontal="right" indent="1"/>
      <protection locked="0"/>
    </xf>
    <xf numFmtId="0" fontId="0" fillId="0" borderId="0" xfId="0" applyFont="1" applyFill="1" applyAlignment="1" applyProtection="1">
      <alignment/>
      <protection hidden="1"/>
    </xf>
    <xf numFmtId="0" fontId="5" fillId="0" borderId="0" xfId="53" applyFont="1" applyFill="1" applyBorder="1" applyAlignment="1" applyProtection="1">
      <alignment horizontal="center"/>
      <protection hidden="1"/>
    </xf>
    <xf numFmtId="171" fontId="5" fillId="0" borderId="0" xfId="53" applyNumberFormat="1" applyFont="1" applyFill="1" applyBorder="1" applyProtection="1">
      <alignment/>
      <protection hidden="1"/>
    </xf>
    <xf numFmtId="10" fontId="5" fillId="0" borderId="0" xfId="53" applyNumberFormat="1" applyFont="1" applyFill="1" applyBorder="1" applyProtection="1">
      <alignment/>
      <protection hidden="1"/>
    </xf>
    <xf numFmtId="171" fontId="7" fillId="0" borderId="11" xfId="53" applyNumberFormat="1" applyFont="1" applyBorder="1" applyProtection="1">
      <alignment/>
      <protection locked="0"/>
    </xf>
    <xf numFmtId="39" fontId="29" fillId="14" borderId="11" xfId="53" applyNumberFormat="1" applyFont="1" applyFill="1" applyBorder="1" applyAlignment="1" applyProtection="1">
      <alignment horizontal="center" vertical="center"/>
      <protection hidden="1"/>
    </xf>
    <xf numFmtId="39" fontId="0" fillId="0" borderId="0" xfId="0" applyNumberFormat="1" applyFont="1" applyFill="1" applyAlignment="1" applyProtection="1">
      <alignment/>
      <protection hidden="1"/>
    </xf>
    <xf numFmtId="171" fontId="0" fillId="0" borderId="10" xfId="53" applyNumberFormat="1" applyFont="1" applyFill="1" applyBorder="1" applyProtection="1">
      <alignment/>
      <protection locked="0"/>
    </xf>
    <xf numFmtId="171" fontId="0" fillId="0" borderId="11" xfId="53" applyNumberFormat="1" applyFont="1" applyFill="1" applyBorder="1" applyProtection="1">
      <alignment/>
      <protection hidden="1"/>
    </xf>
    <xf numFmtId="171" fontId="5" fillId="23" borderId="15" xfId="53" applyNumberFormat="1" applyFont="1" applyFill="1" applyBorder="1" applyProtection="1">
      <alignment/>
      <protection hidden="1"/>
    </xf>
    <xf numFmtId="0" fontId="5" fillId="23" borderId="12" xfId="53" applyFont="1" applyFill="1" applyBorder="1" applyAlignment="1" applyProtection="1">
      <alignment horizontal="left"/>
      <protection hidden="1"/>
    </xf>
    <xf numFmtId="10" fontId="7" fillId="23" borderId="10" xfId="53" applyNumberFormat="1" applyFont="1" applyFill="1" applyBorder="1" applyAlignment="1" applyProtection="1">
      <alignment horizontal="right" indent="1"/>
      <protection locked="0"/>
    </xf>
    <xf numFmtId="171" fontId="7" fillId="23" borderId="10" xfId="53" applyNumberFormat="1" applyFont="1" applyFill="1" applyBorder="1" applyProtection="1">
      <alignment/>
      <protection locked="0"/>
    </xf>
    <xf numFmtId="0" fontId="8" fillId="23" borderId="12" xfId="53" applyFont="1" applyFill="1" applyBorder="1" applyAlignment="1" applyProtection="1">
      <alignment horizontal="left"/>
      <protection hidden="1"/>
    </xf>
    <xf numFmtId="0" fontId="5" fillId="23" borderId="13" xfId="53" applyFont="1" applyFill="1" applyBorder="1" applyAlignment="1" applyProtection="1">
      <alignment horizontal="left"/>
      <protection hidden="1"/>
    </xf>
    <xf numFmtId="10" fontId="7" fillId="23" borderId="14" xfId="53" applyNumberFormat="1" applyFont="1" applyFill="1" applyBorder="1" applyAlignment="1" applyProtection="1">
      <alignment horizontal="right" indent="1"/>
      <protection locked="0"/>
    </xf>
    <xf numFmtId="171" fontId="7" fillId="23" borderId="14" xfId="53" applyNumberFormat="1" applyFont="1" applyFill="1" applyBorder="1" applyProtection="1">
      <alignment/>
      <protection locked="0"/>
    </xf>
    <xf numFmtId="39" fontId="6" fillId="0" borderId="0" xfId="53" applyNumberFormat="1" applyFont="1" applyBorder="1" applyAlignment="1" applyProtection="1">
      <alignment horizontal="center"/>
      <protection hidden="1"/>
    </xf>
    <xf numFmtId="0" fontId="30" fillId="0" borderId="0" xfId="53" applyFont="1" applyBorder="1" applyAlignment="1" applyProtection="1">
      <alignment horizontal="center"/>
      <protection hidden="1"/>
    </xf>
    <xf numFmtId="0" fontId="28" fillId="0" borderId="0" xfId="53" applyFont="1" applyBorder="1" applyAlignment="1" applyProtection="1">
      <alignment horizontal="center"/>
      <protection hidden="1"/>
    </xf>
    <xf numFmtId="0" fontId="26" fillId="0" borderId="0" xfId="53" applyFont="1" applyBorder="1" applyAlignment="1" applyProtection="1">
      <alignment horizontal="center"/>
      <protection hidden="1"/>
    </xf>
    <xf numFmtId="0" fontId="4" fillId="0" borderId="0" xfId="53" applyFont="1" applyBorder="1" applyAlignment="1" applyProtection="1">
      <alignment horizontal="right"/>
      <protection hidden="1"/>
    </xf>
    <xf numFmtId="0" fontId="29" fillId="14" borderId="16" xfId="53" applyFont="1" applyFill="1" applyBorder="1" applyAlignment="1" applyProtection="1">
      <alignment horizontal="center" vertical="center"/>
      <protection hidden="1"/>
    </xf>
    <xf numFmtId="0" fontId="29" fillId="14" borderId="12" xfId="53" applyFont="1" applyFill="1" applyBorder="1" applyAlignment="1" applyProtection="1">
      <alignment horizontal="center" vertical="center"/>
      <protection hidden="1"/>
    </xf>
    <xf numFmtId="39" fontId="29" fillId="14" borderId="17" xfId="53" applyNumberFormat="1" applyFont="1" applyFill="1" applyBorder="1" applyAlignment="1" applyProtection="1">
      <alignment horizontal="center" vertical="center"/>
      <protection hidden="1"/>
    </xf>
    <xf numFmtId="39" fontId="29" fillId="14" borderId="18" xfId="53" applyNumberFormat="1" applyFont="1" applyFill="1" applyBorder="1" applyAlignment="1" applyProtection="1">
      <alignment horizontal="center" vertical="center"/>
      <protection hidden="1"/>
    </xf>
    <xf numFmtId="39" fontId="29" fillId="14" borderId="10" xfId="53" applyNumberFormat="1" applyFont="1" applyFill="1" applyBorder="1" applyAlignment="1" applyProtection="1">
      <alignment horizontal="center" vertical="center" wrapText="1"/>
      <protection hidden="1"/>
    </xf>
    <xf numFmtId="39" fontId="29" fillId="14" borderId="10" xfId="53" applyNumberFormat="1" applyFont="1" applyFill="1" applyBorder="1" applyAlignment="1" applyProtection="1">
      <alignment horizontal="center"/>
      <protection hidden="1"/>
    </xf>
    <xf numFmtId="39" fontId="29" fillId="14" borderId="11" xfId="53" applyNumberFormat="1" applyFont="1" applyFill="1" applyBorder="1" applyAlignment="1" applyProtection="1">
      <alignment horizontal="center" vertical="center"/>
      <protection hidden="1"/>
    </xf>
    <xf numFmtId="39" fontId="29" fillId="14" borderId="10" xfId="53" applyNumberFormat="1" applyFont="1" applyFill="1" applyBorder="1" applyAlignment="1" applyProtection="1">
      <alignment horizontal="center" vertical="center"/>
      <protection hidden="1"/>
    </xf>
    <xf numFmtId="39" fontId="6" fillId="0" borderId="0" xfId="53" applyNumberFormat="1" applyFont="1" applyBorder="1" applyAlignment="1" applyProtection="1">
      <alignment horizontal="center"/>
      <protection hidden="1"/>
    </xf>
    <xf numFmtId="0" fontId="5" fillId="0" borderId="0" xfId="53" applyFont="1" applyBorder="1" applyAlignment="1" applyProtection="1">
      <alignment horizontal="left"/>
      <protection hidden="1"/>
    </xf>
    <xf numFmtId="0" fontId="0" fillId="0" borderId="0" xfId="53" applyFont="1" applyBorder="1" applyAlignment="1" applyProtection="1">
      <alignment horizontal="left"/>
      <protection hidden="1"/>
    </xf>
    <xf numFmtId="0" fontId="6" fillId="0" borderId="0" xfId="53" applyFont="1" applyBorder="1" applyAlignment="1" applyProtection="1">
      <alignment horizontal="center"/>
      <protection hidden="1"/>
    </xf>
    <xf numFmtId="0" fontId="6" fillId="0" borderId="0" xfId="53" applyFont="1" applyBorder="1" applyAlignment="1" applyProtection="1">
      <alignment horizontal="center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showGridLines="0" zoomScalePageLayoutView="0" workbookViewId="0" topLeftCell="A1">
      <selection activeCell="D56" sqref="D56:F56"/>
    </sheetView>
  </sheetViews>
  <sheetFormatPr defaultColWidth="9.140625" defaultRowHeight="12.75"/>
  <cols>
    <col min="1" max="1" width="62.8515625" style="1" customWidth="1"/>
    <col min="2" max="8" width="16.7109375" style="2" customWidth="1"/>
    <col min="9" max="9" width="13.421875" style="1" bestFit="1" customWidth="1"/>
    <col min="10" max="16384" width="9.140625" style="1" customWidth="1"/>
  </cols>
  <sheetData>
    <row r="1" spans="1:8" ht="20.25">
      <c r="A1" s="52" t="s">
        <v>0</v>
      </c>
      <c r="B1" s="52"/>
      <c r="C1" s="52"/>
      <c r="D1" s="52"/>
      <c r="E1" s="52"/>
      <c r="F1" s="52"/>
      <c r="G1" s="52"/>
      <c r="H1" s="52"/>
    </row>
    <row r="2" spans="1:8" ht="15.75">
      <c r="A2" s="53" t="s">
        <v>1</v>
      </c>
      <c r="B2" s="53"/>
      <c r="C2" s="53"/>
      <c r="D2" s="53"/>
      <c r="E2" s="53"/>
      <c r="F2" s="53"/>
      <c r="G2" s="53"/>
      <c r="H2" s="53"/>
    </row>
    <row r="3" spans="1:8" ht="18">
      <c r="A3" s="54" t="s">
        <v>2</v>
      </c>
      <c r="B3" s="54"/>
      <c r="C3" s="54"/>
      <c r="D3" s="54"/>
      <c r="E3" s="54"/>
      <c r="F3" s="54"/>
      <c r="G3" s="54"/>
      <c r="H3" s="54"/>
    </row>
    <row r="4" spans="1:8" ht="18">
      <c r="A4" s="12" t="s">
        <v>3</v>
      </c>
      <c r="B4" s="6"/>
      <c r="C4" s="7"/>
      <c r="D4" s="7"/>
      <c r="E4" s="7"/>
      <c r="F4" s="7"/>
      <c r="G4" s="7"/>
      <c r="H4" s="7"/>
    </row>
    <row r="5" spans="1:8" ht="18">
      <c r="A5" s="12" t="s">
        <v>96</v>
      </c>
      <c r="B5" s="6"/>
      <c r="C5" s="7"/>
      <c r="D5" s="7"/>
      <c r="E5" s="7"/>
      <c r="F5" s="7"/>
      <c r="G5" s="7"/>
      <c r="H5" s="7"/>
    </row>
    <row r="6" spans="1:8" ht="13.5" thickBot="1">
      <c r="A6" s="55" t="s">
        <v>4</v>
      </c>
      <c r="B6" s="55"/>
      <c r="C6" s="55"/>
      <c r="D6" s="55"/>
      <c r="E6" s="55"/>
      <c r="F6" s="55"/>
      <c r="G6" s="55"/>
      <c r="H6" s="55"/>
    </row>
    <row r="7" spans="1:8" ht="19.5" customHeight="1" thickTop="1">
      <c r="A7" s="56" t="s">
        <v>38</v>
      </c>
      <c r="B7" s="58" t="s">
        <v>41</v>
      </c>
      <c r="C7" s="58"/>
      <c r="D7" s="58"/>
      <c r="E7" s="58"/>
      <c r="F7" s="58"/>
      <c r="G7" s="58"/>
      <c r="H7" s="59"/>
    </row>
    <row r="8" spans="1:8" ht="15" customHeight="1">
      <c r="A8" s="57"/>
      <c r="B8" s="60" t="s">
        <v>42</v>
      </c>
      <c r="C8" s="60" t="s">
        <v>43</v>
      </c>
      <c r="D8" s="61" t="s">
        <v>40</v>
      </c>
      <c r="E8" s="61"/>
      <c r="F8" s="61"/>
      <c r="G8" s="61"/>
      <c r="H8" s="62" t="s">
        <v>37</v>
      </c>
    </row>
    <row r="9" spans="1:8" ht="15" customHeight="1">
      <c r="A9" s="27" t="s">
        <v>39</v>
      </c>
      <c r="B9" s="60"/>
      <c r="C9" s="60"/>
      <c r="D9" s="26" t="s">
        <v>33</v>
      </c>
      <c r="E9" s="26" t="s">
        <v>34</v>
      </c>
      <c r="F9" s="26" t="s">
        <v>35</v>
      </c>
      <c r="G9" s="26" t="s">
        <v>36</v>
      </c>
      <c r="H9" s="62"/>
    </row>
    <row r="10" spans="1:8" ht="15" customHeight="1">
      <c r="A10" s="17" t="s">
        <v>5</v>
      </c>
      <c r="B10" s="15">
        <f>SUM(B11+B15+B18+B25+B31)</f>
        <v>512608700</v>
      </c>
      <c r="C10" s="15">
        <f>SUM(C11+C15+C18+C25+C31)</f>
        <v>513420425.46</v>
      </c>
      <c r="D10" s="15">
        <f>SUM(D11+D15+D18+D25+D31)</f>
        <v>88498601.47000001</v>
      </c>
      <c r="E10" s="25">
        <f aca="true" t="shared" si="0" ref="E10:E20">D10/C10</f>
        <v>0.17237062859489768</v>
      </c>
      <c r="F10" s="15">
        <f>SUM(F11+F15+F18+F25+F31)</f>
        <v>88498601.47000001</v>
      </c>
      <c r="G10" s="25">
        <f aca="true" t="shared" si="1" ref="G10:G20">F10/C10</f>
        <v>0.17237062859489768</v>
      </c>
      <c r="H10" s="16">
        <f>C10-F10</f>
        <v>424921823.98999995</v>
      </c>
    </row>
    <row r="11" spans="1:9" ht="15" customHeight="1">
      <c r="A11" s="28" t="s">
        <v>6</v>
      </c>
      <c r="B11" s="29">
        <f>SUM(B12:B14)</f>
        <v>222481340</v>
      </c>
      <c r="C11" s="29">
        <f>SUM(C12:C14)</f>
        <v>222481340</v>
      </c>
      <c r="D11" s="29">
        <f>SUM(D12:D14)</f>
        <v>27733108.62</v>
      </c>
      <c r="E11" s="30">
        <f t="shared" si="0"/>
        <v>0.12465363890742479</v>
      </c>
      <c r="F11" s="29">
        <f>SUM(F12:F14)</f>
        <v>27733108.62</v>
      </c>
      <c r="G11" s="30">
        <f t="shared" si="1"/>
        <v>0.12465363890742479</v>
      </c>
      <c r="H11" s="38">
        <f>C11-F11</f>
        <v>194748231.38</v>
      </c>
      <c r="I11" s="2"/>
    </row>
    <row r="12" spans="1:9" ht="15" customHeight="1">
      <c r="A12" s="23" t="s">
        <v>30</v>
      </c>
      <c r="B12" s="8">
        <v>206940640</v>
      </c>
      <c r="C12" s="8">
        <v>206940640</v>
      </c>
      <c r="D12" s="8">
        <v>26875172.76</v>
      </c>
      <c r="E12" s="24">
        <f t="shared" si="0"/>
        <v>0.12986899412314565</v>
      </c>
      <c r="F12" s="8">
        <v>26875172.76</v>
      </c>
      <c r="G12" s="24">
        <f t="shared" si="1"/>
        <v>0.12986899412314565</v>
      </c>
      <c r="H12" s="9">
        <f aca="true" t="shared" si="2" ref="H12:H49">C12-F12</f>
        <v>180065467.24</v>
      </c>
      <c r="I12" s="2"/>
    </row>
    <row r="13" spans="1:9" ht="15" customHeight="1">
      <c r="A13" s="23" t="s">
        <v>31</v>
      </c>
      <c r="B13" s="8">
        <v>9268900</v>
      </c>
      <c r="C13" s="8">
        <v>9268900</v>
      </c>
      <c r="D13" s="8">
        <v>743380.31</v>
      </c>
      <c r="E13" s="24">
        <f t="shared" si="0"/>
        <v>0.08020156760780675</v>
      </c>
      <c r="F13" s="8">
        <v>743380.31</v>
      </c>
      <c r="G13" s="24">
        <f t="shared" si="1"/>
        <v>0.08020156760780675</v>
      </c>
      <c r="H13" s="9">
        <f t="shared" si="2"/>
        <v>8525519.69</v>
      </c>
      <c r="I13" s="2"/>
    </row>
    <row r="14" spans="1:9" ht="15" customHeight="1">
      <c r="A14" s="23" t="s">
        <v>32</v>
      </c>
      <c r="B14" s="8">
        <v>6271800</v>
      </c>
      <c r="C14" s="8">
        <v>6271800</v>
      </c>
      <c r="D14" s="8">
        <v>114555.55</v>
      </c>
      <c r="E14" s="24">
        <f t="shared" si="0"/>
        <v>0.018265179055454574</v>
      </c>
      <c r="F14" s="8">
        <v>114555.55</v>
      </c>
      <c r="G14" s="24">
        <f t="shared" si="1"/>
        <v>0.018265179055454574</v>
      </c>
      <c r="H14" s="9">
        <f t="shared" si="2"/>
        <v>6157244.45</v>
      </c>
      <c r="I14" s="2"/>
    </row>
    <row r="15" spans="1:8" ht="15" customHeight="1">
      <c r="A15" s="28" t="s">
        <v>7</v>
      </c>
      <c r="B15" s="29">
        <f>SUM(B16:B17)</f>
        <v>9588300</v>
      </c>
      <c r="C15" s="29">
        <f>SUM(C16:C17)</f>
        <v>9588300</v>
      </c>
      <c r="D15" s="29">
        <f>SUM(D16:D17)</f>
        <v>1700787.27</v>
      </c>
      <c r="E15" s="30">
        <f t="shared" si="0"/>
        <v>0.17738152435781107</v>
      </c>
      <c r="F15" s="29">
        <f>SUM(F16:F17)</f>
        <v>1700787.27</v>
      </c>
      <c r="G15" s="30">
        <f t="shared" si="1"/>
        <v>0.17738152435781107</v>
      </c>
      <c r="H15" s="38">
        <f t="shared" si="2"/>
        <v>7887512.73</v>
      </c>
    </row>
    <row r="16" spans="1:8" ht="15" customHeight="1">
      <c r="A16" s="23" t="s">
        <v>44</v>
      </c>
      <c r="B16" s="8">
        <v>135100</v>
      </c>
      <c r="C16" s="8">
        <v>135100</v>
      </c>
      <c r="D16" s="8">
        <v>18367.29</v>
      </c>
      <c r="E16" s="24">
        <f t="shared" si="0"/>
        <v>0.13595329385640267</v>
      </c>
      <c r="F16" s="8">
        <v>18367.29</v>
      </c>
      <c r="G16" s="24">
        <f t="shared" si="1"/>
        <v>0.13595329385640267</v>
      </c>
      <c r="H16" s="9">
        <f t="shared" si="2"/>
        <v>116732.70999999999</v>
      </c>
    </row>
    <row r="17" spans="1:8" ht="15" customHeight="1">
      <c r="A17" s="23" t="s">
        <v>82</v>
      </c>
      <c r="B17" s="8">
        <v>9453200</v>
      </c>
      <c r="C17" s="8">
        <v>9453200</v>
      </c>
      <c r="D17" s="8">
        <v>1682419.98</v>
      </c>
      <c r="E17" s="24">
        <f t="shared" si="0"/>
        <v>0.1779735941268565</v>
      </c>
      <c r="F17" s="8">
        <v>1682419.98</v>
      </c>
      <c r="G17" s="24">
        <f t="shared" si="1"/>
        <v>0.1779735941268565</v>
      </c>
      <c r="H17" s="9">
        <f t="shared" si="2"/>
        <v>7770780.02</v>
      </c>
    </row>
    <row r="18" spans="1:8" ht="15" customHeight="1">
      <c r="A18" s="28" t="s">
        <v>83</v>
      </c>
      <c r="B18" s="29">
        <f>SUM(B19:B21)</f>
        <v>2350500</v>
      </c>
      <c r="C18" s="29">
        <f>SUM(C19:C21)</f>
        <v>2350500</v>
      </c>
      <c r="D18" s="29">
        <f>SUM(D19:D21)</f>
        <v>147367.54</v>
      </c>
      <c r="E18" s="30">
        <f t="shared" si="0"/>
        <v>0.0626962518613061</v>
      </c>
      <c r="F18" s="29">
        <f>SUM(F19:F21)</f>
        <v>147367.54</v>
      </c>
      <c r="G18" s="30">
        <f t="shared" si="1"/>
        <v>0.0626962518613061</v>
      </c>
      <c r="H18" s="38">
        <f t="shared" si="2"/>
        <v>2203132.46</v>
      </c>
    </row>
    <row r="19" spans="1:8" ht="15" customHeight="1">
      <c r="A19" s="23" t="s">
        <v>84</v>
      </c>
      <c r="B19" s="8">
        <v>113200</v>
      </c>
      <c r="C19" s="8">
        <v>113200</v>
      </c>
      <c r="D19" s="8">
        <v>32757.19</v>
      </c>
      <c r="E19" s="24">
        <f t="shared" si="0"/>
        <v>0.2893744699646643</v>
      </c>
      <c r="F19" s="8">
        <v>32757.19</v>
      </c>
      <c r="G19" s="24">
        <f t="shared" si="1"/>
        <v>0.2893744699646643</v>
      </c>
      <c r="H19" s="9">
        <f t="shared" si="2"/>
        <v>80442.81</v>
      </c>
    </row>
    <row r="20" spans="1:8" ht="15" customHeight="1">
      <c r="A20" s="23" t="s">
        <v>85</v>
      </c>
      <c r="B20" s="8">
        <v>2237300</v>
      </c>
      <c r="C20" s="8">
        <v>2237300</v>
      </c>
      <c r="D20" s="8">
        <v>114610.35</v>
      </c>
      <c r="E20" s="24">
        <f t="shared" si="0"/>
        <v>0.051227081750324054</v>
      </c>
      <c r="F20" s="8">
        <v>114610.35</v>
      </c>
      <c r="G20" s="24">
        <f t="shared" si="1"/>
        <v>0.051227081750324054</v>
      </c>
      <c r="H20" s="9">
        <f t="shared" si="2"/>
        <v>2122689.65</v>
      </c>
    </row>
    <row r="21" spans="1:8" ht="15" customHeight="1">
      <c r="A21" s="23" t="s">
        <v>45</v>
      </c>
      <c r="B21" s="8">
        <v>0</v>
      </c>
      <c r="C21" s="8">
        <v>0</v>
      </c>
      <c r="D21" s="8">
        <v>0</v>
      </c>
      <c r="E21" s="32" t="s">
        <v>46</v>
      </c>
      <c r="F21" s="8">
        <v>0</v>
      </c>
      <c r="G21" s="32" t="s">
        <v>46</v>
      </c>
      <c r="H21" s="9">
        <f t="shared" si="2"/>
        <v>0</v>
      </c>
    </row>
    <row r="22" spans="1:8" ht="15" customHeight="1">
      <c r="A22" s="28" t="s">
        <v>47</v>
      </c>
      <c r="B22" s="29">
        <v>0</v>
      </c>
      <c r="C22" s="29">
        <v>0</v>
      </c>
      <c r="D22" s="29">
        <v>0</v>
      </c>
      <c r="E22" s="33" t="s">
        <v>46</v>
      </c>
      <c r="F22" s="29">
        <v>0</v>
      </c>
      <c r="G22" s="29">
        <v>0</v>
      </c>
      <c r="H22" s="31">
        <f t="shared" si="2"/>
        <v>0</v>
      </c>
    </row>
    <row r="23" spans="1:8" ht="15" customHeight="1">
      <c r="A23" s="28" t="s">
        <v>48</v>
      </c>
      <c r="B23" s="29">
        <v>0</v>
      </c>
      <c r="C23" s="29">
        <v>0</v>
      </c>
      <c r="D23" s="29">
        <v>0</v>
      </c>
      <c r="E23" s="33" t="s">
        <v>46</v>
      </c>
      <c r="F23" s="29">
        <v>0</v>
      </c>
      <c r="G23" s="29">
        <v>0</v>
      </c>
      <c r="H23" s="31">
        <f t="shared" si="2"/>
        <v>0</v>
      </c>
    </row>
    <row r="24" spans="1:8" ht="15" customHeight="1">
      <c r="A24" s="28" t="s">
        <v>49</v>
      </c>
      <c r="B24" s="29">
        <v>0</v>
      </c>
      <c r="C24" s="29">
        <v>0</v>
      </c>
      <c r="D24" s="29">
        <v>0</v>
      </c>
      <c r="E24" s="33" t="s">
        <v>46</v>
      </c>
      <c r="F24" s="29">
        <v>0</v>
      </c>
      <c r="G24" s="29">
        <v>0</v>
      </c>
      <c r="H24" s="31">
        <f t="shared" si="2"/>
        <v>0</v>
      </c>
    </row>
    <row r="25" spans="1:9" ht="15" customHeight="1">
      <c r="A25" s="28" t="s">
        <v>8</v>
      </c>
      <c r="B25" s="29">
        <f>SUM(B26+B27+B28+B29-B30)</f>
        <v>268252760</v>
      </c>
      <c r="C25" s="29">
        <f>SUM(C26+C27+C28+C29-C30)</f>
        <v>269064485.46</v>
      </c>
      <c r="D25" s="29">
        <f>SUM(D26+D27+D29+D28-D30)</f>
        <v>56764407.86000001</v>
      </c>
      <c r="E25" s="30">
        <f aca="true" t="shared" si="3" ref="E25:E40">D25/C25</f>
        <v>0.21096952934146634</v>
      </c>
      <c r="F25" s="29">
        <f>SUM(F26+F27+F28+F29-F30)</f>
        <v>56764407.86000001</v>
      </c>
      <c r="G25" s="30">
        <f aca="true" t="shared" si="4" ref="G25:G40">F25/C25</f>
        <v>0.21096952934146634</v>
      </c>
      <c r="H25" s="38">
        <f t="shared" si="2"/>
        <v>212300077.59999996</v>
      </c>
      <c r="I25" s="2"/>
    </row>
    <row r="26" spans="1:9" ht="15" customHeight="1">
      <c r="A26" s="23" t="s">
        <v>88</v>
      </c>
      <c r="B26" s="8">
        <v>86101470</v>
      </c>
      <c r="C26" s="8">
        <v>86735195.46</v>
      </c>
      <c r="D26" s="8">
        <v>14631596.63</v>
      </c>
      <c r="E26" s="24">
        <f t="shared" si="3"/>
        <v>0.1686927267806494</v>
      </c>
      <c r="F26" s="8">
        <v>14631596.63</v>
      </c>
      <c r="G26" s="24">
        <f t="shared" si="4"/>
        <v>0.1686927267806494</v>
      </c>
      <c r="H26" s="9">
        <f t="shared" si="2"/>
        <v>72103598.83</v>
      </c>
      <c r="I26" s="2"/>
    </row>
    <row r="27" spans="1:9" ht="15" customHeight="1">
      <c r="A27" s="23" t="s">
        <v>86</v>
      </c>
      <c r="B27" s="8">
        <v>155542550</v>
      </c>
      <c r="C27" s="8">
        <v>155720550</v>
      </c>
      <c r="D27" s="8">
        <v>37448685.17</v>
      </c>
      <c r="E27" s="24">
        <f t="shared" si="3"/>
        <v>0.24048646867738396</v>
      </c>
      <c r="F27" s="8">
        <v>37448685.17</v>
      </c>
      <c r="G27" s="24">
        <f t="shared" si="4"/>
        <v>0.24048646867738396</v>
      </c>
      <c r="H27" s="9">
        <f t="shared" si="2"/>
        <v>118271864.83</v>
      </c>
      <c r="I27" s="2"/>
    </row>
    <row r="28" spans="1:9" ht="15" customHeight="1">
      <c r="A28" s="23" t="s">
        <v>52</v>
      </c>
      <c r="B28" s="8">
        <v>125400</v>
      </c>
      <c r="C28" s="8">
        <v>125400</v>
      </c>
      <c r="D28" s="8">
        <v>0</v>
      </c>
      <c r="E28" s="24"/>
      <c r="F28" s="8">
        <v>0</v>
      </c>
      <c r="G28" s="24"/>
      <c r="H28" s="9"/>
      <c r="I28" s="2"/>
    </row>
    <row r="29" spans="1:9" ht="15" customHeight="1">
      <c r="A29" s="23" t="s">
        <v>87</v>
      </c>
      <c r="B29" s="8">
        <v>65900000</v>
      </c>
      <c r="C29" s="8">
        <v>65900000</v>
      </c>
      <c r="D29" s="8">
        <v>14035495.07</v>
      </c>
      <c r="E29" s="24"/>
      <c r="F29" s="8">
        <v>14035495.07</v>
      </c>
      <c r="G29" s="24"/>
      <c r="H29" s="9"/>
      <c r="I29" s="2"/>
    </row>
    <row r="30" spans="1:9" ht="15" customHeight="1">
      <c r="A30" s="23" t="s">
        <v>27</v>
      </c>
      <c r="B30" s="8">
        <v>39416660</v>
      </c>
      <c r="C30" s="8">
        <v>39416660</v>
      </c>
      <c r="D30" s="8">
        <v>9351369.01</v>
      </c>
      <c r="E30" s="24">
        <f t="shared" si="3"/>
        <v>0.2372440742061859</v>
      </c>
      <c r="F30" s="8">
        <v>9351369.01</v>
      </c>
      <c r="G30" s="24">
        <f t="shared" si="4"/>
        <v>0.2372440742061859</v>
      </c>
      <c r="H30" s="9">
        <f t="shared" si="2"/>
        <v>30065290.990000002</v>
      </c>
      <c r="I30" s="2"/>
    </row>
    <row r="31" spans="1:8" ht="15" customHeight="1">
      <c r="A31" s="28" t="s">
        <v>9</v>
      </c>
      <c r="B31" s="29">
        <f>SUM(B32:B35)</f>
        <v>9935800</v>
      </c>
      <c r="C31" s="29">
        <f>SUM(C32:C35)</f>
        <v>9935800</v>
      </c>
      <c r="D31" s="29">
        <f>SUM(D32:D35)</f>
        <v>2152930.18</v>
      </c>
      <c r="E31" s="30">
        <f t="shared" si="3"/>
        <v>0.2166841301153405</v>
      </c>
      <c r="F31" s="29">
        <f>SUM(F32:F35)</f>
        <v>2152930.18</v>
      </c>
      <c r="G31" s="30">
        <f t="shared" si="4"/>
        <v>0.2166841301153405</v>
      </c>
      <c r="H31" s="38">
        <f t="shared" si="2"/>
        <v>7782869.82</v>
      </c>
    </row>
    <row r="32" spans="1:8" ht="15" customHeight="1">
      <c r="A32" s="23" t="s">
        <v>89</v>
      </c>
      <c r="B32" s="8">
        <v>6712000</v>
      </c>
      <c r="C32" s="8">
        <v>6712000</v>
      </c>
      <c r="D32" s="8">
        <v>1781145.74</v>
      </c>
      <c r="E32" s="24">
        <f t="shared" si="3"/>
        <v>0.265367362932062</v>
      </c>
      <c r="F32" s="8">
        <v>1781145.74</v>
      </c>
      <c r="G32" s="24">
        <f t="shared" si="4"/>
        <v>0.265367362932062</v>
      </c>
      <c r="H32" s="9">
        <f t="shared" si="2"/>
        <v>4930854.26</v>
      </c>
    </row>
    <row r="33" spans="1:8" ht="15" customHeight="1">
      <c r="A33" s="23" t="s">
        <v>90</v>
      </c>
      <c r="B33" s="8">
        <v>652900</v>
      </c>
      <c r="C33" s="8">
        <v>652900</v>
      </c>
      <c r="D33" s="8">
        <v>118475.07</v>
      </c>
      <c r="E33" s="24">
        <f t="shared" si="3"/>
        <v>0.1814597488129882</v>
      </c>
      <c r="F33" s="8">
        <v>118475.07</v>
      </c>
      <c r="G33" s="24">
        <f t="shared" si="4"/>
        <v>0.1814597488129882</v>
      </c>
      <c r="H33" s="9">
        <f t="shared" si="2"/>
        <v>534424.9299999999</v>
      </c>
    </row>
    <row r="34" spans="1:8" ht="15" customHeight="1">
      <c r="A34" s="23" t="s">
        <v>91</v>
      </c>
      <c r="B34" s="8">
        <v>0</v>
      </c>
      <c r="C34" s="8">
        <v>0</v>
      </c>
      <c r="D34" s="8">
        <v>0</v>
      </c>
      <c r="E34" s="24">
        <v>0</v>
      </c>
      <c r="F34" s="8">
        <v>0</v>
      </c>
      <c r="G34" s="24">
        <v>0</v>
      </c>
      <c r="H34" s="9">
        <f t="shared" si="2"/>
        <v>0</v>
      </c>
    </row>
    <row r="35" spans="1:8" ht="15" customHeight="1">
      <c r="A35" s="23" t="s">
        <v>92</v>
      </c>
      <c r="B35" s="8">
        <v>2570900</v>
      </c>
      <c r="C35" s="8">
        <v>2570900</v>
      </c>
      <c r="D35" s="8">
        <v>253309.37</v>
      </c>
      <c r="E35" s="24">
        <f t="shared" si="3"/>
        <v>0.09852945272083706</v>
      </c>
      <c r="F35" s="8">
        <v>253309.37</v>
      </c>
      <c r="G35" s="24">
        <f t="shared" si="4"/>
        <v>0.09852945272083706</v>
      </c>
      <c r="H35" s="9">
        <f t="shared" si="2"/>
        <v>2317590.63</v>
      </c>
    </row>
    <row r="36" spans="1:8" ht="15" customHeight="1">
      <c r="A36" s="17" t="s">
        <v>10</v>
      </c>
      <c r="B36" s="15">
        <f>SUM(B37+B40+B43+B44+B48)</f>
        <v>99691300</v>
      </c>
      <c r="C36" s="15">
        <f>SUM(C37+C40+C43+C44+C48)</f>
        <v>101701325.34</v>
      </c>
      <c r="D36" s="15">
        <f>SUM(D37+D40+D43+D44+D48)</f>
        <v>2864087.2</v>
      </c>
      <c r="E36" s="25">
        <f t="shared" si="3"/>
        <v>0.028161749027606132</v>
      </c>
      <c r="F36" s="15">
        <f>SUM(F37+F40+F43+F44+F48)</f>
        <v>2864087.2</v>
      </c>
      <c r="G36" s="25">
        <f t="shared" si="4"/>
        <v>0.028161749027606132</v>
      </c>
      <c r="H36" s="16">
        <f t="shared" si="2"/>
        <v>98837238.14</v>
      </c>
    </row>
    <row r="37" spans="1:8" ht="15" customHeight="1">
      <c r="A37" s="28" t="s">
        <v>11</v>
      </c>
      <c r="B37" s="29">
        <f>SUM(B38:B39)</f>
        <v>76899550</v>
      </c>
      <c r="C37" s="29">
        <f>SUM(C38:C39)</f>
        <v>76899550</v>
      </c>
      <c r="D37" s="29">
        <f>SUM(D38)</f>
        <v>2655063.71</v>
      </c>
      <c r="E37" s="30">
        <f t="shared" si="3"/>
        <v>0.03452638812580828</v>
      </c>
      <c r="F37" s="29">
        <f>SUM(F38)</f>
        <v>2655063.71</v>
      </c>
      <c r="G37" s="30">
        <f t="shared" si="4"/>
        <v>0.03452638812580828</v>
      </c>
      <c r="H37" s="38">
        <f t="shared" si="2"/>
        <v>74244486.29</v>
      </c>
    </row>
    <row r="38" spans="1:8" ht="15" customHeight="1">
      <c r="A38" s="23" t="s">
        <v>93</v>
      </c>
      <c r="B38" s="8">
        <v>46130000</v>
      </c>
      <c r="C38" s="8">
        <v>46130000</v>
      </c>
      <c r="D38" s="8">
        <v>2655063.71</v>
      </c>
      <c r="E38" s="24">
        <f t="shared" si="3"/>
        <v>0.057556117710817256</v>
      </c>
      <c r="F38" s="8">
        <v>2655063.71</v>
      </c>
      <c r="G38" s="24">
        <f t="shared" si="4"/>
        <v>0.057556117710817256</v>
      </c>
      <c r="H38" s="9">
        <f t="shared" si="2"/>
        <v>43474936.29</v>
      </c>
    </row>
    <row r="39" spans="1:8" ht="15" customHeight="1">
      <c r="A39" s="23" t="s">
        <v>94</v>
      </c>
      <c r="B39" s="8">
        <v>30769550</v>
      </c>
      <c r="C39" s="8">
        <v>30769550</v>
      </c>
      <c r="D39" s="8"/>
      <c r="E39" s="24"/>
      <c r="F39" s="8"/>
      <c r="G39" s="24"/>
      <c r="H39" s="9"/>
    </row>
    <row r="40" spans="1:8" ht="15" customHeight="1">
      <c r="A40" s="28" t="s">
        <v>12</v>
      </c>
      <c r="B40" s="29">
        <f>SUM(B41:B42)</f>
        <v>11386000</v>
      </c>
      <c r="C40" s="29">
        <f>SUM(C41:C42)</f>
        <v>11386000</v>
      </c>
      <c r="D40" s="29">
        <f>SUM(D41:D42)</f>
        <v>0</v>
      </c>
      <c r="E40" s="30">
        <f t="shared" si="3"/>
        <v>0</v>
      </c>
      <c r="F40" s="29">
        <f>SUM(F41:F42)</f>
        <v>0</v>
      </c>
      <c r="G40" s="30">
        <f t="shared" si="4"/>
        <v>0</v>
      </c>
      <c r="H40" s="38">
        <f t="shared" si="2"/>
        <v>11386000</v>
      </c>
    </row>
    <row r="41" spans="1:8" ht="15" customHeight="1">
      <c r="A41" s="23" t="s">
        <v>50</v>
      </c>
      <c r="B41" s="8">
        <v>1000</v>
      </c>
      <c r="C41" s="8">
        <v>1000</v>
      </c>
      <c r="D41" s="8">
        <v>0</v>
      </c>
      <c r="E41" s="32" t="s">
        <v>46</v>
      </c>
      <c r="F41" s="8">
        <v>0</v>
      </c>
      <c r="G41" s="32" t="s">
        <v>46</v>
      </c>
      <c r="H41" s="9">
        <f t="shared" si="2"/>
        <v>1000</v>
      </c>
    </row>
    <row r="42" spans="1:8" ht="15" customHeight="1">
      <c r="A42" s="23" t="s">
        <v>51</v>
      </c>
      <c r="B42" s="8">
        <v>11385000</v>
      </c>
      <c r="C42" s="8">
        <v>11385000</v>
      </c>
      <c r="D42" s="8">
        <v>0</v>
      </c>
      <c r="E42" s="24">
        <f>D42/C42</f>
        <v>0</v>
      </c>
      <c r="F42" s="8">
        <v>0</v>
      </c>
      <c r="G42" s="24">
        <f>F42/C42</f>
        <v>0</v>
      </c>
      <c r="H42" s="9">
        <f t="shared" si="2"/>
        <v>11385000</v>
      </c>
    </row>
    <row r="43" spans="1:8" ht="15" customHeight="1">
      <c r="A43" s="28" t="s">
        <v>13</v>
      </c>
      <c r="B43" s="29">
        <v>0</v>
      </c>
      <c r="C43" s="29">
        <v>0</v>
      </c>
      <c r="D43" s="29">
        <v>0</v>
      </c>
      <c r="E43" s="33" t="s">
        <v>46</v>
      </c>
      <c r="F43" s="29">
        <v>0</v>
      </c>
      <c r="G43" s="29">
        <v>0</v>
      </c>
      <c r="H43" s="31">
        <f t="shared" si="2"/>
        <v>0</v>
      </c>
    </row>
    <row r="44" spans="1:8" ht="15" customHeight="1">
      <c r="A44" s="28" t="s">
        <v>14</v>
      </c>
      <c r="B44" s="29">
        <f>SUM(B45:B47)</f>
        <v>11405750</v>
      </c>
      <c r="C44" s="29">
        <f>SUM(C45:C47)</f>
        <v>13415775.34</v>
      </c>
      <c r="D44" s="29">
        <f>SUM(D45:D47)</f>
        <v>209023.49</v>
      </c>
      <c r="E44" s="30">
        <f>D44/C44</f>
        <v>0.015580425633454294</v>
      </c>
      <c r="F44" s="29">
        <f>SUM(F45:F47)</f>
        <v>209023.49</v>
      </c>
      <c r="G44" s="30">
        <f>F44/C44</f>
        <v>0.015580425633454294</v>
      </c>
      <c r="H44" s="38">
        <f t="shared" si="2"/>
        <v>13206751.85</v>
      </c>
    </row>
    <row r="45" spans="1:8" ht="15" customHeight="1">
      <c r="A45" s="23" t="s">
        <v>88</v>
      </c>
      <c r="B45" s="8">
        <v>3704750</v>
      </c>
      <c r="C45" s="8">
        <v>5714775.34</v>
      </c>
      <c r="D45" s="8">
        <v>209023.49</v>
      </c>
      <c r="E45" s="24">
        <f>D45/C45</f>
        <v>0.03657597675571967</v>
      </c>
      <c r="F45" s="8">
        <v>209023.49</v>
      </c>
      <c r="G45" s="24">
        <f>F45/C45</f>
        <v>0.03657597675571967</v>
      </c>
      <c r="H45" s="9">
        <f t="shared" si="2"/>
        <v>5505751.85</v>
      </c>
    </row>
    <row r="46" spans="1:8" ht="15" customHeight="1">
      <c r="A46" s="23" t="s">
        <v>86</v>
      </c>
      <c r="B46" s="8">
        <v>7701000</v>
      </c>
      <c r="C46" s="8">
        <v>7701000</v>
      </c>
      <c r="D46" s="8">
        <v>0</v>
      </c>
      <c r="E46" s="32" t="s">
        <v>46</v>
      </c>
      <c r="F46" s="8">
        <v>0</v>
      </c>
      <c r="G46" s="32" t="s">
        <v>46</v>
      </c>
      <c r="H46" s="9">
        <f t="shared" si="2"/>
        <v>7701000</v>
      </c>
    </row>
    <row r="47" spans="1:8" ht="15" customHeight="1">
      <c r="A47" s="23" t="s">
        <v>52</v>
      </c>
      <c r="B47" s="8">
        <v>0</v>
      </c>
      <c r="C47" s="8">
        <v>0</v>
      </c>
      <c r="D47" s="8">
        <v>0</v>
      </c>
      <c r="E47" s="24" t="s">
        <v>46</v>
      </c>
      <c r="F47" s="8">
        <v>0</v>
      </c>
      <c r="G47" s="24">
        <v>0</v>
      </c>
      <c r="H47" s="9">
        <f t="shared" si="2"/>
        <v>0</v>
      </c>
    </row>
    <row r="48" spans="1:8" ht="15" customHeight="1">
      <c r="A48" s="28" t="s">
        <v>15</v>
      </c>
      <c r="B48" s="29">
        <v>0</v>
      </c>
      <c r="C48" s="29">
        <v>0</v>
      </c>
      <c r="D48" s="29"/>
      <c r="E48" s="33" t="s">
        <v>46</v>
      </c>
      <c r="F48" s="29">
        <v>0</v>
      </c>
      <c r="G48" s="29">
        <v>0</v>
      </c>
      <c r="H48" s="31">
        <f t="shared" si="2"/>
        <v>0</v>
      </c>
    </row>
    <row r="49" spans="1:8" ht="15" customHeight="1">
      <c r="A49" s="14" t="s">
        <v>95</v>
      </c>
      <c r="B49" s="15">
        <f>SUM(B10+B36)</f>
        <v>612300000</v>
      </c>
      <c r="C49" s="15">
        <f>SUM(C10+C36)</f>
        <v>615121750.8</v>
      </c>
      <c r="D49" s="15">
        <f>SUM(D10+D36)</f>
        <v>91362688.67000002</v>
      </c>
      <c r="E49" s="25">
        <f>D49/C49</f>
        <v>0.14852781347949048</v>
      </c>
      <c r="F49" s="15">
        <f>SUM(F10+F36)</f>
        <v>91362688.67000002</v>
      </c>
      <c r="G49" s="25">
        <f>F49/C49</f>
        <v>0.14852781347949048</v>
      </c>
      <c r="H49" s="16">
        <f t="shared" si="2"/>
        <v>523759062.12999994</v>
      </c>
    </row>
    <row r="50" spans="1:8" s="34" customFormat="1" ht="15" customHeight="1">
      <c r="A50" s="44" t="s">
        <v>53</v>
      </c>
      <c r="B50" s="15">
        <v>0</v>
      </c>
      <c r="C50" s="15">
        <v>0</v>
      </c>
      <c r="D50" s="15">
        <v>0</v>
      </c>
      <c r="E50" s="45" t="s">
        <v>46</v>
      </c>
      <c r="F50" s="15"/>
      <c r="G50" s="46">
        <v>0</v>
      </c>
      <c r="H50" s="16">
        <v>0</v>
      </c>
    </row>
    <row r="51" spans="1:8" s="34" customFormat="1" ht="15" customHeight="1">
      <c r="A51" s="44" t="s">
        <v>54</v>
      </c>
      <c r="B51" s="15">
        <f aca="true" t="shared" si="5" ref="B51:G51">B49</f>
        <v>612300000</v>
      </c>
      <c r="C51" s="15">
        <f t="shared" si="5"/>
        <v>615121750.8</v>
      </c>
      <c r="D51" s="15">
        <f t="shared" si="5"/>
        <v>91362688.67000002</v>
      </c>
      <c r="E51" s="25">
        <f t="shared" si="5"/>
        <v>0.14852781347949048</v>
      </c>
      <c r="F51" s="15">
        <f>F49+F50</f>
        <v>91362688.67000002</v>
      </c>
      <c r="G51" s="25">
        <f t="shared" si="5"/>
        <v>0.14852781347949048</v>
      </c>
      <c r="H51" s="16">
        <f>H49-F50</f>
        <v>523759062.12999994</v>
      </c>
    </row>
    <row r="52" spans="1:8" s="34" customFormat="1" ht="15" customHeight="1">
      <c r="A52" s="47" t="s">
        <v>55</v>
      </c>
      <c r="B52" s="15">
        <v>0</v>
      </c>
      <c r="C52" s="15">
        <v>0</v>
      </c>
      <c r="D52" s="15">
        <v>0</v>
      </c>
      <c r="E52" s="45" t="s">
        <v>46</v>
      </c>
      <c r="F52" s="15">
        <v>6567018.2</v>
      </c>
      <c r="G52" s="46">
        <v>0</v>
      </c>
      <c r="H52" s="16">
        <v>0</v>
      </c>
    </row>
    <row r="53" spans="1:8" s="34" customFormat="1" ht="15" customHeight="1" thickBot="1">
      <c r="A53" s="48" t="s">
        <v>56</v>
      </c>
      <c r="B53" s="20">
        <v>0</v>
      </c>
      <c r="C53" s="20">
        <v>0</v>
      </c>
      <c r="D53" s="20">
        <v>0</v>
      </c>
      <c r="E53" s="49" t="s">
        <v>46</v>
      </c>
      <c r="F53" s="20">
        <f>F52</f>
        <v>6567018.2</v>
      </c>
      <c r="G53" s="50">
        <v>0</v>
      </c>
      <c r="H53" s="43">
        <v>0</v>
      </c>
    </row>
    <row r="54" spans="1:8" s="34" customFormat="1" ht="15" customHeight="1" thickTop="1">
      <c r="A54" s="35"/>
      <c r="B54" s="36"/>
      <c r="C54" s="36"/>
      <c r="D54" s="36"/>
      <c r="E54" s="37"/>
      <c r="F54" s="36"/>
      <c r="G54" s="37"/>
      <c r="H54" s="36"/>
    </row>
    <row r="55" spans="1:8" ht="14.25">
      <c r="A55" s="21" t="s">
        <v>20</v>
      </c>
      <c r="B55" s="51" t="s">
        <v>21</v>
      </c>
      <c r="C55" s="51"/>
      <c r="D55" s="51" t="s">
        <v>97</v>
      </c>
      <c r="E55" s="51"/>
      <c r="F55" s="51"/>
      <c r="G55" s="51" t="s">
        <v>81</v>
      </c>
      <c r="H55" s="51"/>
    </row>
    <row r="56" spans="1:8" ht="14.25">
      <c r="A56" s="21" t="s">
        <v>23</v>
      </c>
      <c r="B56" s="51" t="s">
        <v>24</v>
      </c>
      <c r="C56" s="51"/>
      <c r="D56" s="51" t="s">
        <v>80</v>
      </c>
      <c r="E56" s="51"/>
      <c r="F56" s="51"/>
      <c r="G56" s="51" t="s">
        <v>22</v>
      </c>
      <c r="H56" s="51"/>
    </row>
    <row r="57" spans="1:9" ht="15">
      <c r="A57" s="21" t="s">
        <v>25</v>
      </c>
      <c r="B57" s="51" t="s">
        <v>26</v>
      </c>
      <c r="C57" s="51"/>
      <c r="D57" s="51"/>
      <c r="E57" s="51"/>
      <c r="F57" s="51"/>
      <c r="G57" s="51"/>
      <c r="H57" s="51"/>
      <c r="I57" s="3"/>
    </row>
    <row r="58" spans="1:8" ht="15">
      <c r="A58" s="4"/>
      <c r="B58" s="5"/>
      <c r="C58" s="5"/>
      <c r="D58" s="5"/>
      <c r="E58" s="5"/>
      <c r="F58" s="5"/>
      <c r="G58" s="5"/>
      <c r="H58" s="5"/>
    </row>
  </sheetData>
  <sheetProtection selectLockedCells="1"/>
  <mergeCells count="19">
    <mergeCell ref="A7:A8"/>
    <mergeCell ref="B7:H7"/>
    <mergeCell ref="B8:B9"/>
    <mergeCell ref="C8:C9"/>
    <mergeCell ref="D8:G8"/>
    <mergeCell ref="H8:H9"/>
    <mergeCell ref="A1:H1"/>
    <mergeCell ref="A2:H2"/>
    <mergeCell ref="A3:H3"/>
    <mergeCell ref="A6:H6"/>
    <mergeCell ref="D57:F57"/>
    <mergeCell ref="G57:H57"/>
    <mergeCell ref="B55:C55"/>
    <mergeCell ref="D55:F55"/>
    <mergeCell ref="G55:H55"/>
    <mergeCell ref="B56:C56"/>
    <mergeCell ref="B57:C57"/>
    <mergeCell ref="D56:F56"/>
    <mergeCell ref="G56:H56"/>
  </mergeCells>
  <printOptions horizontalCentered="1"/>
  <pageMargins left="0" right="0" top="0.3937007874015748" bottom="0.3937007874015748" header="0.1968503937007874" footer="0.1968503937007874"/>
  <pageSetup fitToHeight="2" horizontalDpi="600" verticalDpi="600" orientation="landscape" paperSize="9" scale="92" r:id="rId1"/>
  <rowBreaks count="1" manualBreakCount="1">
    <brk id="35" max="7" man="1"/>
  </rowBreaks>
  <ignoredErrors>
    <ignoredError sqref="C11:D11 F11 G25:G27 B31:D31 F15 F31 B15:D15 H25 H31 H18 H15 G30:G33 G35" unlockedFormula="1"/>
    <ignoredError sqref="E11:E20 E25:E27 G11:G20 E30:E33 E35 B18:D18 F18" formula="1" unlockedFormula="1"/>
    <ignoredError sqref="B18:D18 F18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showGridLines="0" tabSelected="1" zoomScalePageLayoutView="0" workbookViewId="0" topLeftCell="A1">
      <selection activeCell="J19" sqref="J19"/>
    </sheetView>
  </sheetViews>
  <sheetFormatPr defaultColWidth="9.140625" defaultRowHeight="12.75"/>
  <cols>
    <col min="1" max="1" width="40.7109375" style="1" customWidth="1"/>
    <col min="2" max="11" width="16.7109375" style="2" customWidth="1"/>
    <col min="12" max="12" width="13.421875" style="1" bestFit="1" customWidth="1"/>
    <col min="13" max="16384" width="9.140625" style="1" customWidth="1"/>
  </cols>
  <sheetData>
    <row r="1" spans="1:11" ht="20.2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5.75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18">
      <c r="A3" s="54" t="s">
        <v>2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ht="18">
      <c r="A4" s="12" t="s">
        <v>3</v>
      </c>
      <c r="B4" s="6"/>
      <c r="C4" s="7"/>
      <c r="D4" s="7"/>
      <c r="E4" s="7"/>
      <c r="F4" s="7"/>
      <c r="G4" s="7"/>
      <c r="H4" s="7"/>
      <c r="I4" s="7"/>
      <c r="J4" s="7"/>
      <c r="K4" s="7"/>
    </row>
    <row r="5" spans="1:11" ht="18">
      <c r="A5" s="12" t="s">
        <v>96</v>
      </c>
      <c r="B5" s="6"/>
      <c r="C5" s="7"/>
      <c r="D5" s="7"/>
      <c r="E5" s="7"/>
      <c r="F5" s="7"/>
      <c r="G5" s="7"/>
      <c r="H5" s="7"/>
      <c r="I5" s="7"/>
      <c r="J5" s="7"/>
      <c r="K5" s="7"/>
    </row>
    <row r="6" spans="1:11" ht="13.5" thickBot="1">
      <c r="A6" s="55" t="s">
        <v>4</v>
      </c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1" s="34" customFormat="1" ht="15" customHeight="1" thickTop="1">
      <c r="A7" s="56" t="s">
        <v>58</v>
      </c>
      <c r="B7" s="58" t="s">
        <v>57</v>
      </c>
      <c r="C7" s="58"/>
      <c r="D7" s="58"/>
      <c r="E7" s="58"/>
      <c r="F7" s="58"/>
      <c r="G7" s="58"/>
      <c r="H7" s="58"/>
      <c r="I7" s="58"/>
      <c r="J7" s="58"/>
      <c r="K7" s="59"/>
    </row>
    <row r="8" spans="1:11" s="34" customFormat="1" ht="15" customHeight="1">
      <c r="A8" s="57"/>
      <c r="B8" s="60" t="s">
        <v>60</v>
      </c>
      <c r="C8" s="60" t="s">
        <v>74</v>
      </c>
      <c r="D8" s="63" t="s">
        <v>61</v>
      </c>
      <c r="E8" s="63"/>
      <c r="F8" s="63" t="s">
        <v>64</v>
      </c>
      <c r="G8" s="63" t="s">
        <v>65</v>
      </c>
      <c r="H8" s="63"/>
      <c r="I8" s="63" t="s">
        <v>67</v>
      </c>
      <c r="J8" s="26" t="s">
        <v>68</v>
      </c>
      <c r="K8" s="39" t="s">
        <v>70</v>
      </c>
    </row>
    <row r="9" spans="1:11" s="34" customFormat="1" ht="15" customHeight="1">
      <c r="A9" s="27" t="s">
        <v>59</v>
      </c>
      <c r="B9" s="60"/>
      <c r="C9" s="60"/>
      <c r="D9" s="26" t="s">
        <v>62</v>
      </c>
      <c r="E9" s="26" t="s">
        <v>63</v>
      </c>
      <c r="F9" s="63"/>
      <c r="G9" s="26" t="s">
        <v>62</v>
      </c>
      <c r="H9" s="26" t="s">
        <v>66</v>
      </c>
      <c r="I9" s="63"/>
      <c r="J9" s="26" t="s">
        <v>69</v>
      </c>
      <c r="K9" s="39" t="s">
        <v>71</v>
      </c>
    </row>
    <row r="10" spans="1:11" ht="15" customHeight="1">
      <c r="A10" s="17" t="s">
        <v>16</v>
      </c>
      <c r="B10" s="15">
        <f aca="true" t="shared" si="0" ref="B10:K10">SUM(B11:B13)</f>
        <v>462418667</v>
      </c>
      <c r="C10" s="15">
        <f t="shared" si="0"/>
        <v>468428688.32</v>
      </c>
      <c r="D10" s="15">
        <f t="shared" si="0"/>
        <v>178856643.64000002</v>
      </c>
      <c r="E10" s="15">
        <f t="shared" si="0"/>
        <v>178856643.64000002</v>
      </c>
      <c r="F10" s="15">
        <f t="shared" si="0"/>
        <v>289572044.68</v>
      </c>
      <c r="G10" s="15">
        <f t="shared" si="0"/>
        <v>66543073.47</v>
      </c>
      <c r="H10" s="15">
        <f t="shared" si="0"/>
        <v>66543073.47</v>
      </c>
      <c r="I10" s="15">
        <f t="shared" si="0"/>
        <v>401885614.85</v>
      </c>
      <c r="J10" s="15">
        <f t="shared" si="0"/>
        <v>54849375.49</v>
      </c>
      <c r="K10" s="16">
        <f t="shared" si="0"/>
        <v>0</v>
      </c>
    </row>
    <row r="11" spans="1:11" ht="15" customHeight="1">
      <c r="A11" s="13" t="s">
        <v>72</v>
      </c>
      <c r="B11" s="8">
        <v>241392428</v>
      </c>
      <c r="C11" s="8">
        <v>242480660.2</v>
      </c>
      <c r="D11" s="8">
        <v>37007546.29</v>
      </c>
      <c r="E11" s="8">
        <v>37007546.29</v>
      </c>
      <c r="F11" s="8">
        <f>C11-E11</f>
        <v>205473113.91</v>
      </c>
      <c r="G11" s="8">
        <v>37007546.29</v>
      </c>
      <c r="H11" s="8">
        <v>37007546.29</v>
      </c>
      <c r="I11" s="8">
        <f>C11-H11</f>
        <v>205473113.91</v>
      </c>
      <c r="J11" s="8">
        <v>33548601.39</v>
      </c>
      <c r="K11" s="9">
        <v>0</v>
      </c>
    </row>
    <row r="12" spans="1:11" ht="15" customHeight="1">
      <c r="A12" s="13" t="s">
        <v>73</v>
      </c>
      <c r="B12" s="8">
        <v>5417300</v>
      </c>
      <c r="C12" s="8">
        <v>5417300</v>
      </c>
      <c r="D12" s="8">
        <v>881519.92</v>
      </c>
      <c r="E12" s="8">
        <v>881519.92</v>
      </c>
      <c r="F12" s="8">
        <f>C12-E12</f>
        <v>4535780.08</v>
      </c>
      <c r="G12" s="8">
        <v>881519.92</v>
      </c>
      <c r="H12" s="8">
        <v>881519.92</v>
      </c>
      <c r="I12" s="8">
        <f>C12-H12</f>
        <v>4535780.08</v>
      </c>
      <c r="J12" s="8">
        <v>881519.92</v>
      </c>
      <c r="K12" s="9">
        <v>0</v>
      </c>
    </row>
    <row r="13" spans="1:11" ht="15" customHeight="1">
      <c r="A13" s="13" t="s">
        <v>17</v>
      </c>
      <c r="B13" s="8">
        <v>215608939</v>
      </c>
      <c r="C13" s="8">
        <v>220530728.12</v>
      </c>
      <c r="D13" s="8">
        <v>140967577.43</v>
      </c>
      <c r="E13" s="8">
        <v>140967577.43</v>
      </c>
      <c r="F13" s="8">
        <f>C13-E13</f>
        <v>79563150.69</v>
      </c>
      <c r="G13" s="8">
        <v>28654007.26</v>
      </c>
      <c r="H13" s="8">
        <v>28654007.26</v>
      </c>
      <c r="I13" s="8">
        <f>C13-H13</f>
        <v>191876720.86</v>
      </c>
      <c r="J13" s="8">
        <v>20419254.18</v>
      </c>
      <c r="K13" s="9">
        <v>0</v>
      </c>
    </row>
    <row r="14" spans="1:12" ht="15" customHeight="1">
      <c r="A14" s="17" t="s">
        <v>18</v>
      </c>
      <c r="B14" s="15">
        <f aca="true" t="shared" si="1" ref="B14:K14">SUM(B15:B17)</f>
        <v>144755245</v>
      </c>
      <c r="C14" s="15">
        <f t="shared" si="1"/>
        <v>148174428.3</v>
      </c>
      <c r="D14" s="15">
        <f t="shared" si="1"/>
        <v>60395293.11</v>
      </c>
      <c r="E14" s="15">
        <f t="shared" si="1"/>
        <v>60395293.11</v>
      </c>
      <c r="F14" s="15">
        <f t="shared" si="1"/>
        <v>87779135.19000001</v>
      </c>
      <c r="G14" s="15">
        <f t="shared" si="1"/>
        <v>10155025.04</v>
      </c>
      <c r="H14" s="15">
        <f t="shared" si="1"/>
        <v>10155025.04</v>
      </c>
      <c r="I14" s="15">
        <f t="shared" si="1"/>
        <v>138019403.26000002</v>
      </c>
      <c r="J14" s="15">
        <f t="shared" si="1"/>
        <v>8484629.47</v>
      </c>
      <c r="K14" s="16">
        <f t="shared" si="1"/>
        <v>0</v>
      </c>
      <c r="L14" s="2"/>
    </row>
    <row r="15" spans="1:12" s="34" customFormat="1" ht="15" customHeight="1">
      <c r="A15" s="13" t="s">
        <v>75</v>
      </c>
      <c r="B15" s="41">
        <v>131904245</v>
      </c>
      <c r="C15" s="41">
        <v>135323428.3</v>
      </c>
      <c r="D15" s="41">
        <v>50608513.47</v>
      </c>
      <c r="E15" s="41">
        <v>50608513.47</v>
      </c>
      <c r="F15" s="8">
        <f>C15-E15</f>
        <v>84714914.83000001</v>
      </c>
      <c r="G15" s="41">
        <v>4651629.51</v>
      </c>
      <c r="H15" s="41">
        <v>4651629.51</v>
      </c>
      <c r="I15" s="8">
        <f>C15-H15</f>
        <v>130671798.79</v>
      </c>
      <c r="J15" s="41">
        <v>2981233.94</v>
      </c>
      <c r="K15" s="42">
        <v>0</v>
      </c>
      <c r="L15" s="40"/>
    </row>
    <row r="16" spans="1:12" s="34" customFormat="1" ht="15" customHeight="1">
      <c r="A16" s="13" t="s">
        <v>76</v>
      </c>
      <c r="B16" s="41">
        <v>9230000</v>
      </c>
      <c r="C16" s="41">
        <v>9230000</v>
      </c>
      <c r="D16" s="41">
        <v>9230000</v>
      </c>
      <c r="E16" s="41">
        <v>9230000</v>
      </c>
      <c r="F16" s="8">
        <f>C16-E16</f>
        <v>0</v>
      </c>
      <c r="G16" s="41">
        <v>4946615.89</v>
      </c>
      <c r="H16" s="41">
        <v>4946615.89</v>
      </c>
      <c r="I16" s="8">
        <f>C16-H16</f>
        <v>4283384.11</v>
      </c>
      <c r="J16" s="41">
        <v>4946615.89</v>
      </c>
      <c r="K16" s="42">
        <v>0</v>
      </c>
      <c r="L16" s="40"/>
    </row>
    <row r="17" spans="1:12" s="34" customFormat="1" ht="15" customHeight="1">
      <c r="A17" s="13" t="s">
        <v>79</v>
      </c>
      <c r="B17" s="41">
        <v>3621000</v>
      </c>
      <c r="C17" s="41">
        <v>3621000</v>
      </c>
      <c r="D17" s="41">
        <v>556779.64</v>
      </c>
      <c r="E17" s="41">
        <v>556779.64</v>
      </c>
      <c r="F17" s="8">
        <f>C17-E17</f>
        <v>3064220.36</v>
      </c>
      <c r="G17" s="41">
        <v>556779.64</v>
      </c>
      <c r="H17" s="41">
        <v>556779.64</v>
      </c>
      <c r="I17" s="8">
        <f>C17-H17</f>
        <v>3064220.36</v>
      </c>
      <c r="J17" s="41">
        <v>556779.64</v>
      </c>
      <c r="K17" s="42">
        <v>0</v>
      </c>
      <c r="L17" s="40"/>
    </row>
    <row r="18" spans="1:11" ht="15" customHeight="1">
      <c r="A18" s="17" t="s">
        <v>19</v>
      </c>
      <c r="B18" s="18">
        <v>5126088</v>
      </c>
      <c r="C18" s="18">
        <v>5126088</v>
      </c>
      <c r="D18" s="10"/>
      <c r="E18" s="10"/>
      <c r="F18" s="15">
        <f>C18-E18</f>
        <v>5126088</v>
      </c>
      <c r="G18" s="10"/>
      <c r="H18" s="10"/>
      <c r="I18" s="15">
        <f>C18-H18</f>
        <v>5126088</v>
      </c>
      <c r="J18" s="10"/>
      <c r="K18" s="11"/>
    </row>
    <row r="19" spans="1:11" ht="15" customHeight="1">
      <c r="A19" s="14" t="s">
        <v>77</v>
      </c>
      <c r="B19" s="15">
        <f aca="true" t="shared" si="2" ref="B19:K19">SUM(B10+B14+B18)</f>
        <v>612300000</v>
      </c>
      <c r="C19" s="15">
        <f t="shared" si="2"/>
        <v>621729204.62</v>
      </c>
      <c r="D19" s="15">
        <f t="shared" si="2"/>
        <v>239251936.75</v>
      </c>
      <c r="E19" s="15">
        <f t="shared" si="2"/>
        <v>239251936.75</v>
      </c>
      <c r="F19" s="15">
        <f t="shared" si="2"/>
        <v>382477267.87</v>
      </c>
      <c r="G19" s="15">
        <f t="shared" si="2"/>
        <v>76698098.50999999</v>
      </c>
      <c r="H19" s="15">
        <f t="shared" si="2"/>
        <v>76698098.50999999</v>
      </c>
      <c r="I19" s="15">
        <f t="shared" si="2"/>
        <v>545031106.11</v>
      </c>
      <c r="J19" s="15">
        <f t="shared" si="2"/>
        <v>63334004.96</v>
      </c>
      <c r="K19" s="16">
        <f t="shared" si="2"/>
        <v>0</v>
      </c>
    </row>
    <row r="20" spans="1:11" ht="15" customHeight="1">
      <c r="A20" s="14" t="s">
        <v>78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14664590.16</v>
      </c>
      <c r="I20" s="15">
        <v>0</v>
      </c>
      <c r="J20" s="15">
        <v>0</v>
      </c>
      <c r="K20" s="16">
        <v>0</v>
      </c>
    </row>
    <row r="21" spans="1:11" ht="15" customHeight="1" thickBot="1">
      <c r="A21" s="19" t="s">
        <v>54</v>
      </c>
      <c r="B21" s="20">
        <f>B19+B20</f>
        <v>612300000</v>
      </c>
      <c r="C21" s="20">
        <f>C19+C20</f>
        <v>621729204.62</v>
      </c>
      <c r="D21" s="20">
        <f>D19+D20</f>
        <v>239251936.75</v>
      </c>
      <c r="E21" s="20">
        <f>E19+E20</f>
        <v>239251936.75</v>
      </c>
      <c r="F21" s="20"/>
      <c r="G21" s="20">
        <f>G19+G20</f>
        <v>76698098.50999999</v>
      </c>
      <c r="H21" s="20">
        <f>H19+H20</f>
        <v>91362688.66999999</v>
      </c>
      <c r="I21" s="20"/>
      <c r="J21" s="20">
        <f>J19+J20</f>
        <v>63334004.96</v>
      </c>
      <c r="K21" s="43">
        <f>K19+K20</f>
        <v>0</v>
      </c>
    </row>
    <row r="22" spans="1:11" ht="13.5" thickTop="1">
      <c r="A22" s="65" t="s">
        <v>29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</row>
    <row r="23" spans="1:11" ht="12.75">
      <c r="A23" s="66" t="s">
        <v>28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</row>
    <row r="24" spans="1:11" ht="12.7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</row>
    <row r="25" spans="1:11" ht="14.25">
      <c r="A25" s="67" t="s">
        <v>20</v>
      </c>
      <c r="B25" s="67"/>
      <c r="C25" s="51" t="s">
        <v>21</v>
      </c>
      <c r="D25" s="51"/>
      <c r="E25" s="51"/>
      <c r="F25" s="51" t="s">
        <v>97</v>
      </c>
      <c r="G25" s="51"/>
      <c r="H25" s="51"/>
      <c r="I25" s="51" t="s">
        <v>81</v>
      </c>
      <c r="J25" s="51"/>
      <c r="K25" s="51"/>
    </row>
    <row r="26" spans="1:11" ht="14.25">
      <c r="A26" s="67" t="s">
        <v>23</v>
      </c>
      <c r="B26" s="67"/>
      <c r="C26" s="51" t="s">
        <v>24</v>
      </c>
      <c r="D26" s="51"/>
      <c r="E26" s="51"/>
      <c r="F26" s="51" t="s">
        <v>80</v>
      </c>
      <c r="G26" s="51"/>
      <c r="H26" s="51"/>
      <c r="I26" s="51" t="s">
        <v>22</v>
      </c>
      <c r="J26" s="51"/>
      <c r="K26" s="51"/>
    </row>
    <row r="27" spans="1:12" ht="15">
      <c r="A27" s="68" t="s">
        <v>25</v>
      </c>
      <c r="B27" s="68"/>
      <c r="C27" s="64" t="s">
        <v>26</v>
      </c>
      <c r="D27" s="64"/>
      <c r="E27" s="64"/>
      <c r="F27" s="51"/>
      <c r="G27" s="51"/>
      <c r="H27" s="51"/>
      <c r="I27" s="51"/>
      <c r="J27" s="51"/>
      <c r="K27" s="51"/>
      <c r="L27" s="3"/>
    </row>
    <row r="28" spans="1:11" ht="1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</row>
    <row r="31" spans="2:8" ht="12.75">
      <c r="B31" s="1"/>
      <c r="C31" s="1"/>
      <c r="F31" s="1"/>
      <c r="G31" s="1"/>
      <c r="H31" s="1"/>
    </row>
    <row r="32" spans="2:8" ht="12.75">
      <c r="B32" s="1"/>
      <c r="C32" s="1"/>
      <c r="F32" s="1"/>
      <c r="G32" s="1"/>
      <c r="H32" s="1"/>
    </row>
    <row r="33" spans="6:8" ht="12.75">
      <c r="F33" s="1"/>
      <c r="G33" s="1"/>
      <c r="H33" s="1"/>
    </row>
  </sheetData>
  <sheetProtection selectLockedCells="1"/>
  <mergeCells count="26">
    <mergeCell ref="A25:B25"/>
    <mergeCell ref="A26:B26"/>
    <mergeCell ref="F26:H26"/>
    <mergeCell ref="F27:H27"/>
    <mergeCell ref="F25:H25"/>
    <mergeCell ref="A27:B27"/>
    <mergeCell ref="G8:H8"/>
    <mergeCell ref="I8:I9"/>
    <mergeCell ref="I27:K27"/>
    <mergeCell ref="C25:E25"/>
    <mergeCell ref="C26:E26"/>
    <mergeCell ref="I25:K25"/>
    <mergeCell ref="I26:K26"/>
    <mergeCell ref="C27:E27"/>
    <mergeCell ref="A22:K22"/>
    <mergeCell ref="A23:K23"/>
    <mergeCell ref="A7:A8"/>
    <mergeCell ref="B7:K7"/>
    <mergeCell ref="A1:K1"/>
    <mergeCell ref="A2:K2"/>
    <mergeCell ref="A3:K3"/>
    <mergeCell ref="A6:K6"/>
    <mergeCell ref="B8:B9"/>
    <mergeCell ref="C8:C9"/>
    <mergeCell ref="D8:E8"/>
    <mergeCell ref="F8:F9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2015-10-01T19:48:51Z</cp:lastPrinted>
  <dcterms:created xsi:type="dcterms:W3CDTF">2013-05-15T13:41:02Z</dcterms:created>
  <dcterms:modified xsi:type="dcterms:W3CDTF">2019-04-02T11:49:55Z</dcterms:modified>
  <cp:category/>
  <cp:version/>
  <cp:contentType/>
  <cp:contentStatus/>
</cp:coreProperties>
</file>