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6ºBimestre 2018" sheetId="1" r:id="rId1"/>
  </sheets>
  <definedNames>
    <definedName name="_xlnm.Print_Area" localSheetId="0">'RREO por Funcão-6ºBimestre 2018'!$A$1:$N$94</definedName>
    <definedName name="_xlnm.Print_Titles" localSheetId="0">'RREO por Funcão-6ºBimestre 2018'!$8:$9</definedName>
  </definedNames>
  <calcPr fullCalcOnLoad="1"/>
</workbook>
</file>

<file path=xl/sharedStrings.xml><?xml version="1.0" encoding="utf-8"?>
<sst xmlns="http://schemas.openxmlformats.org/spreadsheetml/2006/main" count="111" uniqueCount="105">
  <si>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</si>
  <si>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</si>
  <si>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</si>
  <si>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</si>
  <si>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</si>
  <si>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</si>
  <si>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</si>
  <si>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</si>
  <si>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Inicial</t>
  </si>
  <si>
    <t>DESPESAS</t>
  </si>
  <si>
    <t>Dotação Anual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</si>
  <si>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</si>
  <si>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</si>
  <si>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</si>
  <si>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</si>
  <si>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</si>
  <si>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</si>
  <si>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</si>
  <si>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</si>
  <si>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</si>
  <si>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</si>
  <si>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</si>
  <si>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</si>
  <si>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</si>
  <si>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</si>
  <si>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</si>
  <si>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</si>
  <si>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</si>
  <si>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</si>
  <si>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</si>
  <si>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</si>
  <si>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</si>
  <si>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</si>
  <si>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</si>
  <si>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</si>
  <si>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</si>
  <si>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</si>
  <si>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</si>
  <si>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</si>
  <si>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</si>
  <si>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</si>
  <si>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</si>
  <si>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</si>
  <si>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</si>
  <si>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</si>
  <si>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</si>
  <si>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</si>
  <si>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</si>
  <si>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</si>
  <si>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</si>
  <si>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</si>
  <si>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</si>
  <si>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</si>
  <si>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</si>
  <si>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</si>
  <si>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</si>
  <si>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</si>
  <si>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</si>
  <si>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</si>
  <si>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</si>
  <si>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</si>
  <si>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</si>
  <si>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</si>
  <si>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</si>
  <si>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</si>
  <si>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</si>
  <si>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</si>
  <si>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</si>
  <si>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</si>
  <si>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</si>
  <si>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</si>
  <si>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</si>
  <si>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</si>
  <si>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</si>
  <si>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</si>
  <si>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</si>
  <si>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</si>
  <si>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</si>
  <si>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</si>
  <si>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</si>
  <si>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</si>
  <si>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</si>
  <si>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</si>
  <si>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</si>
  <si>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</si>
  <si>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</si>
  <si>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</si>
  <si>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</si>
  <si>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</si>
  <si>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</si>
  <si>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</si>
  <si>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</si>
  <si>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</si>
  <si>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</si>
  <si>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</si>
  <si>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</si>
  <si>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</si>
  <si>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</si>
  <si>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Saulo Pedroso de Souza</t>
  </si>
  <si>
    <t>Proteção e Benefícios ao Trabalhador</t>
  </si>
  <si>
    <t xml:space="preserve">SANEAMENTO </t>
  </si>
  <si>
    <t>DEMONSTRATIVO DA EXECUÇÃO DAS DESPESAS POR FUNÇÃO/SUBFUNÇÃO</t>
  </si>
  <si>
    <t>RREO - Anexo 2 (LRF, Art 52, inciso II, alinea "c")</t>
  </si>
  <si>
    <t>Paulo Turato Miotta</t>
  </si>
  <si>
    <t>6º BIMESTRE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</si>
</sst>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3" fillId="0" borderId="0" xfId="49" applyFont="1" applyBorder="1" applyAlignment="1" applyProtection="1">
      <alignment/>
      <protection hidden="1"/>
    </xf>
    <xf numFmtId="0" fontId="24" fillId="0" borderId="0" xfId="49" applyFont="1" applyBorder="1" applyAlignment="1" applyProtection="1">
      <alignment/>
      <protection hidden="1"/>
    </xf>
    <xf numFmtId="39" fontId="24" fillId="0" borderId="0" xfId="49" applyNumberFormat="1" applyFont="1" applyBorder="1" applyAlignment="1" applyProtection="1">
      <alignment/>
      <protection hidden="1"/>
    </xf>
    <xf numFmtId="39" fontId="23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171" fontId="21" fillId="0" borderId="11" xfId="53" applyFont="1" applyBorder="1" applyAlignment="1" applyProtection="1">
      <alignment horizontal="right"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71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71" fontId="22" fillId="23" borderId="14" xfId="53" applyFont="1" applyFill="1" applyBorder="1" applyAlignment="1" applyProtection="1">
      <alignment horizontal="right" vertical="center"/>
      <protection hidden="1"/>
    </xf>
    <xf numFmtId="171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39" fontId="26" fillId="14" borderId="16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2" xfId="49" applyNumberFormat="1" applyFont="1" applyFill="1" applyBorder="1" applyAlignment="1" applyProtection="1">
      <alignment horizontal="center" vertical="center"/>
      <protection hidden="1"/>
    </xf>
    <xf numFmtId="2" fontId="25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1" fillId="23" borderId="11" xfId="53" applyFont="1" applyFill="1" applyBorder="1" applyAlignment="1" applyProtection="1">
      <alignment vertical="center"/>
      <protection hidden="1"/>
    </xf>
    <xf numFmtId="171" fontId="22" fillId="23" borderId="11" xfId="53" applyFont="1" applyFill="1" applyBorder="1" applyAlignment="1" applyProtection="1">
      <alignment vertical="center"/>
      <protection hidden="1"/>
    </xf>
    <xf numFmtId="0" fontId="26" fillId="14" borderId="17" xfId="49" applyFont="1" applyFill="1" applyBorder="1" applyAlignment="1" applyProtection="1">
      <alignment horizontal="center" vertical="center"/>
      <protection hidden="1"/>
    </xf>
    <xf numFmtId="0" fontId="26" fillId="14" borderId="11" xfId="49" applyFont="1" applyFill="1" applyBorder="1" applyAlignment="1" applyProtection="1">
      <alignment horizontal="center" vertical="center"/>
      <protection hidden="1"/>
    </xf>
    <xf numFmtId="39" fontId="26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14" borderId="11" xfId="49" applyNumberFormat="1" applyFont="1" applyFill="1" applyBorder="1" applyAlignment="1" applyProtection="1">
      <alignment horizontal="center" vertical="center"/>
      <protection hidden="1"/>
    </xf>
    <xf numFmtId="10" fontId="22" fillId="23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6" fillId="14" borderId="17" xfId="49" applyFont="1" applyFill="1" applyBorder="1" applyAlignment="1" applyProtection="1">
      <alignment horizontal="center" vertical="center" wrapText="1"/>
      <protection hidden="1"/>
    </xf>
    <xf numFmtId="0" fontId="26" fillId="14" borderId="11" xfId="49" applyFont="1" applyFill="1" applyBorder="1" applyAlignment="1" applyProtection="1">
      <alignment horizontal="center" vertical="center" wrapText="1"/>
      <protection hidden="1"/>
    </xf>
    <xf numFmtId="39" fontId="26" fillId="14" borderId="17" xfId="49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6" fillId="14" borderId="18" xfId="49" applyFont="1" applyFill="1" applyBorder="1" applyAlignment="1" applyProtection="1">
      <alignment horizontal="center" vertical="center" wrapText="1"/>
      <protection hidden="1"/>
    </xf>
    <xf numFmtId="0" fontId="26" fillId="14" borderId="10" xfId="49" applyFont="1" applyFill="1" applyBorder="1" applyAlignment="1" applyProtection="1">
      <alignment horizontal="center" vertical="center" wrapText="1"/>
      <protection hidden="1"/>
    </xf>
    <xf numFmtId="0" fontId="27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0" fontId="20" fillId="0" borderId="19" xfId="49" applyFont="1" applyBorder="1" applyAlignment="1" applyProtection="1">
      <alignment horizontal="right"/>
      <protection hidden="1"/>
    </xf>
    <xf numFmtId="0" fontId="0" fillId="0" borderId="0" xfId="49" applyFont="1" applyBorder="1" applyAlignment="1" applyProtection="1">
      <alignment horizontal="left"/>
      <protection hidden="1"/>
    </xf>
    <xf numFmtId="39" fontId="26" fillId="14" borderId="17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49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zoomScalePageLayoutView="0" workbookViewId="0" topLeftCell="A1">
      <selection activeCell="N85" sqref="N85"/>
    </sheetView>
  </sheetViews>
  <sheetFormatPr defaultColWidth="9.140625" defaultRowHeight="12.75"/>
  <cols>
    <col min="1" max="2" width="9.140625" style="1" customWidth="1"/>
    <col min="3" max="3" width="31.28125" style="1" customWidth="1"/>
    <col min="4" max="7" width="14.7109375" style="1" customWidth="1"/>
    <col min="8" max="8" width="10.7109375" style="28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>
      <c r="A3" s="52" t="s">
        <v>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8">
      <c r="A4" s="3" t="s">
        <v>59</v>
      </c>
      <c r="B4" s="4"/>
      <c r="C4" s="4"/>
      <c r="D4" s="5"/>
      <c r="E4" s="6"/>
      <c r="F4" s="7"/>
      <c r="G4" s="7"/>
      <c r="H4" s="27"/>
      <c r="I4" s="7"/>
      <c r="J4" s="7"/>
      <c r="K4" s="8"/>
      <c r="L4" s="8"/>
      <c r="M4" s="7"/>
      <c r="N4" s="7"/>
    </row>
    <row r="5" spans="1:14" ht="18">
      <c r="A5" s="3" t="s">
        <v>104</v>
      </c>
      <c r="B5" s="4"/>
      <c r="C5" s="4"/>
      <c r="D5" s="5"/>
      <c r="E5" s="6"/>
      <c r="F5" s="7"/>
      <c r="G5" s="7"/>
      <c r="H5" s="27"/>
      <c r="I5" s="7"/>
      <c r="J5" s="7"/>
      <c r="K5" s="8"/>
      <c r="L5" s="8"/>
      <c r="M5" s="7"/>
      <c r="N5" s="7"/>
    </row>
    <row r="6" spans="1:14" ht="18" customHeight="1">
      <c r="A6" s="54" t="s">
        <v>102</v>
      </c>
      <c r="B6" s="54"/>
      <c r="C6" s="54"/>
      <c r="D6" s="54"/>
      <c r="E6" s="54"/>
      <c r="F6" s="7"/>
      <c r="G6" s="7"/>
      <c r="H6" s="27"/>
      <c r="I6" s="7"/>
      <c r="J6" s="7"/>
      <c r="K6" s="8"/>
      <c r="L6" s="8"/>
      <c r="M6" s="7"/>
      <c r="N6" s="7"/>
    </row>
    <row r="7" spans="1:14" ht="13.5" thickBot="1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8" customHeight="1" thickTop="1">
      <c r="A8" s="49" t="s">
        <v>2</v>
      </c>
      <c r="B8" s="43" t="s">
        <v>1</v>
      </c>
      <c r="C8" s="32" t="s">
        <v>9</v>
      </c>
      <c r="D8" s="45" t="s">
        <v>10</v>
      </c>
      <c r="E8" s="45"/>
      <c r="F8" s="45" t="s">
        <v>86</v>
      </c>
      <c r="G8" s="45"/>
      <c r="H8" s="45"/>
      <c r="I8" s="55" t="s">
        <v>88</v>
      </c>
      <c r="J8" s="45" t="s">
        <v>97</v>
      </c>
      <c r="K8" s="45"/>
      <c r="L8" s="45"/>
      <c r="M8" s="55" t="s">
        <v>94</v>
      </c>
      <c r="N8" s="25" t="s">
        <v>95</v>
      </c>
    </row>
    <row r="9" spans="1:14" ht="18" customHeight="1">
      <c r="A9" s="50"/>
      <c r="B9" s="44"/>
      <c r="C9" s="33" t="s">
        <v>11</v>
      </c>
      <c r="D9" s="34" t="s">
        <v>8</v>
      </c>
      <c r="E9" s="34" t="s">
        <v>91</v>
      </c>
      <c r="F9" s="34" t="s">
        <v>89</v>
      </c>
      <c r="G9" s="34" t="s">
        <v>92</v>
      </c>
      <c r="H9" s="35" t="s">
        <v>87</v>
      </c>
      <c r="I9" s="56"/>
      <c r="J9" s="34" t="s">
        <v>89</v>
      </c>
      <c r="K9" s="34" t="s">
        <v>90</v>
      </c>
      <c r="L9" s="34" t="s">
        <v>93</v>
      </c>
      <c r="M9" s="56"/>
      <c r="N9" s="26" t="s">
        <v>96</v>
      </c>
    </row>
    <row r="10" spans="1:14" ht="15" customHeight="1">
      <c r="A10" s="20">
        <v>1</v>
      </c>
      <c r="B10" s="21">
        <v>0</v>
      </c>
      <c r="C10" s="22" t="s">
        <v>0</v>
      </c>
      <c r="D10" s="23">
        <f>SUM(D11:D11)</f>
        <v>11000000</v>
      </c>
      <c r="E10" s="23">
        <f>SUM(E11:E11)</f>
        <v>13000000</v>
      </c>
      <c r="F10" s="23">
        <f>SUM(F11:F11)</f>
        <v>2362142.34</v>
      </c>
      <c r="G10" s="23">
        <f>SUM(G11:G11)</f>
        <v>12106169.04</v>
      </c>
      <c r="H10" s="36">
        <f>G10/G$84</f>
        <v>0.024723520266272888</v>
      </c>
      <c r="I10" s="31">
        <f>E10-G10</f>
        <v>893830.9600000009</v>
      </c>
      <c r="J10" s="23">
        <f>SUM(J11:J11)</f>
        <v>2521279</v>
      </c>
      <c r="K10" s="23">
        <f>SUM(K11:K11)</f>
        <v>11852294.71</v>
      </c>
      <c r="L10" s="36">
        <f>K10/K$84</f>
        <v>0.02474608159313781</v>
      </c>
      <c r="M10" s="31">
        <f>E10-K10</f>
        <v>1147705.289999999</v>
      </c>
      <c r="N10" s="24">
        <f>SUM(N11:N11)</f>
        <v>253874.33</v>
      </c>
    </row>
    <row r="11" spans="1:14" ht="15" customHeight="1">
      <c r="A11" s="10">
        <v>1</v>
      </c>
      <c r="B11" s="11">
        <v>31</v>
      </c>
      <c r="C11" s="12" t="s">
        <v>12</v>
      </c>
      <c r="D11" s="13">
        <v>11000000</v>
      </c>
      <c r="E11" s="13">
        <v>13000000</v>
      </c>
      <c r="F11" s="14">
        <v>2362142.34</v>
      </c>
      <c r="G11" s="14">
        <v>12106169.04</v>
      </c>
      <c r="H11" s="37">
        <f>G11/G$84</f>
        <v>0.024723520266272888</v>
      </c>
      <c r="I11" s="14">
        <f>E11-G11</f>
        <v>893830.9600000009</v>
      </c>
      <c r="J11" s="14">
        <v>2521279</v>
      </c>
      <c r="K11" s="14">
        <v>11852294.71</v>
      </c>
      <c r="L11" s="37">
        <f>K11/K$84</f>
        <v>0.02474608159313781</v>
      </c>
      <c r="M11" s="14">
        <f>E11-K11</f>
        <v>1147705.289999999</v>
      </c>
      <c r="N11" s="15">
        <v>253874.33</v>
      </c>
    </row>
    <row r="12" spans="1:14" ht="15" customHeight="1">
      <c r="A12" s="20">
        <v>2</v>
      </c>
      <c r="B12" s="21">
        <v>0</v>
      </c>
      <c r="C12" s="22" t="s">
        <v>3</v>
      </c>
      <c r="D12" s="23">
        <f aca="true" t="shared" si="0" ref="D12:N12">SUM(D13:D13)</f>
        <v>9917300</v>
      </c>
      <c r="E12" s="23">
        <f t="shared" si="0"/>
        <v>10103709.35</v>
      </c>
      <c r="F12" s="23">
        <f t="shared" si="0"/>
        <v>1771724.56</v>
      </c>
      <c r="G12" s="23">
        <f t="shared" si="0"/>
        <v>9874323.66</v>
      </c>
      <c r="H12" s="36">
        <f>G12/G$84</f>
        <v>0.020165589982852897</v>
      </c>
      <c r="I12" s="31">
        <f aca="true" t="shared" si="1" ref="I12:I76">E12-G12</f>
        <v>229385.68999999948</v>
      </c>
      <c r="J12" s="23">
        <f t="shared" si="0"/>
        <v>1869575.5</v>
      </c>
      <c r="K12" s="23">
        <f t="shared" si="0"/>
        <v>9845886.16</v>
      </c>
      <c r="L12" s="36">
        <f>K12/K$84</f>
        <v>0.020556956119774573</v>
      </c>
      <c r="M12" s="31">
        <f aca="true" t="shared" si="2" ref="M12:M76">E12-K12</f>
        <v>257823.18999999948</v>
      </c>
      <c r="N12" s="24">
        <f t="shared" si="0"/>
        <v>28437.5</v>
      </c>
    </row>
    <row r="13" spans="1:14" ht="15" customHeight="1">
      <c r="A13" s="10">
        <v>2</v>
      </c>
      <c r="B13" s="11">
        <v>61</v>
      </c>
      <c r="C13" s="12" t="s">
        <v>4</v>
      </c>
      <c r="D13" s="13">
        <v>9917300</v>
      </c>
      <c r="E13" s="13">
        <v>10103709.35</v>
      </c>
      <c r="F13" s="14">
        <v>1771724.56</v>
      </c>
      <c r="G13" s="14">
        <v>9874323.66</v>
      </c>
      <c r="H13" s="37">
        <f>G13/G$84</f>
        <v>0.020165589982852897</v>
      </c>
      <c r="I13" s="14">
        <f t="shared" si="1"/>
        <v>229385.68999999948</v>
      </c>
      <c r="J13" s="14">
        <v>1869575.5</v>
      </c>
      <c r="K13" s="14">
        <v>9845886.16</v>
      </c>
      <c r="L13" s="37">
        <f>K13/K$84</f>
        <v>0.020556956119774573</v>
      </c>
      <c r="M13" s="14">
        <f t="shared" si="2"/>
        <v>257823.18999999948</v>
      </c>
      <c r="N13" s="15">
        <v>28437.5</v>
      </c>
    </row>
    <row r="14" spans="1:14" ht="15" customHeight="1">
      <c r="A14" s="20">
        <v>4</v>
      </c>
      <c r="B14" s="21">
        <v>0</v>
      </c>
      <c r="C14" s="22" t="s">
        <v>13</v>
      </c>
      <c r="D14" s="23">
        <f aca="true" t="shared" si="3" ref="D14:K14">SUM(D15:D20)</f>
        <v>47215100</v>
      </c>
      <c r="E14" s="23">
        <f t="shared" si="3"/>
        <v>48965072.21</v>
      </c>
      <c r="F14" s="23">
        <f t="shared" si="3"/>
        <v>7032198.120000001</v>
      </c>
      <c r="G14" s="23">
        <f t="shared" si="3"/>
        <v>43267906.38</v>
      </c>
      <c r="H14" s="36">
        <f>G14/G$84</f>
        <v>0.08836279724251464</v>
      </c>
      <c r="I14" s="31">
        <f t="shared" si="1"/>
        <v>5697165.829999998</v>
      </c>
      <c r="J14" s="23">
        <f t="shared" si="3"/>
        <v>9019789.430000002</v>
      </c>
      <c r="K14" s="23">
        <f t="shared" si="3"/>
        <v>42030391.599999994</v>
      </c>
      <c r="L14" s="36">
        <f>K14/K$84</f>
        <v>0.08775410377263002</v>
      </c>
      <c r="M14" s="31">
        <f t="shared" si="2"/>
        <v>6934680.610000007</v>
      </c>
      <c r="N14" s="24">
        <f>SUM(N15:N20)</f>
        <v>1237514.7829999998</v>
      </c>
    </row>
    <row r="15" spans="1:14" ht="15" customHeight="1">
      <c r="A15" s="10">
        <v>4</v>
      </c>
      <c r="B15" s="11">
        <v>122</v>
      </c>
      <c r="C15" s="12" t="s">
        <v>14</v>
      </c>
      <c r="D15" s="13">
        <v>24074500</v>
      </c>
      <c r="E15" s="13">
        <v>24882727.36</v>
      </c>
      <c r="F15" s="14">
        <v>3659220.16</v>
      </c>
      <c r="G15" s="14">
        <v>23805200.36</v>
      </c>
      <c r="H15" s="37">
        <f>G15/G$84</f>
        <v>0.04861557372927172</v>
      </c>
      <c r="I15" s="14">
        <f t="shared" si="1"/>
        <v>1077527</v>
      </c>
      <c r="J15" s="14">
        <v>4863917.28</v>
      </c>
      <c r="K15" s="14">
        <v>23196502.22</v>
      </c>
      <c r="L15" s="37">
        <f>K15/K$84</f>
        <v>0.04843134183351084</v>
      </c>
      <c r="M15" s="14">
        <f t="shared" si="2"/>
        <v>1686225.1400000006</v>
      </c>
      <c r="N15" s="15">
        <v>608698.14</v>
      </c>
    </row>
    <row r="16" spans="1:14" ht="15" customHeight="1">
      <c r="A16" s="10">
        <v>4</v>
      </c>
      <c r="B16" s="11">
        <v>123</v>
      </c>
      <c r="C16" s="12" t="s">
        <v>15</v>
      </c>
      <c r="D16" s="13">
        <v>11164200</v>
      </c>
      <c r="E16" s="13">
        <v>11945297.5</v>
      </c>
      <c r="F16" s="14">
        <v>2027799.56</v>
      </c>
      <c r="G16" s="14">
        <v>11012106.63</v>
      </c>
      <c r="H16" s="37">
        <f>G16/G$84</f>
        <v>0.02248919873343872</v>
      </c>
      <c r="I16" s="14">
        <f t="shared" si="1"/>
        <v>933190.8699999992</v>
      </c>
      <c r="J16" s="14">
        <v>2320170.29</v>
      </c>
      <c r="K16" s="14">
        <v>10670851.55</v>
      </c>
      <c r="L16" s="37">
        <f>K16/K$84</f>
        <v>0.02227937876888661</v>
      </c>
      <c r="M16" s="14">
        <f t="shared" si="2"/>
        <v>1274445.9499999993</v>
      </c>
      <c r="N16" s="15">
        <v>341255.083</v>
      </c>
    </row>
    <row r="17" spans="1:14" ht="15" customHeight="1">
      <c r="A17" s="10">
        <v>4</v>
      </c>
      <c r="B17" s="11">
        <v>126</v>
      </c>
      <c r="C17" s="12" t="s">
        <v>16</v>
      </c>
      <c r="D17" s="13">
        <v>3491600</v>
      </c>
      <c r="E17" s="13">
        <v>2747293.18</v>
      </c>
      <c r="F17" s="14">
        <v>303182.96</v>
      </c>
      <c r="G17" s="14">
        <v>2054248.1</v>
      </c>
      <c r="H17" s="37">
        <f>G17/G$84</f>
        <v>0.004195236690029118</v>
      </c>
      <c r="I17" s="14">
        <f t="shared" si="1"/>
        <v>693045.0800000001</v>
      </c>
      <c r="J17" s="14">
        <v>389008.63</v>
      </c>
      <c r="K17" s="14">
        <v>2052203.62</v>
      </c>
      <c r="L17" s="37">
        <f>K17/K$84</f>
        <v>0.004284739746085235</v>
      </c>
      <c r="M17" s="14">
        <f t="shared" si="2"/>
        <v>695089.56</v>
      </c>
      <c r="N17" s="15">
        <v>2044.48</v>
      </c>
    </row>
    <row r="18" spans="1:14" ht="15" customHeight="1">
      <c r="A18" s="10">
        <v>4</v>
      </c>
      <c r="B18" s="11">
        <v>128</v>
      </c>
      <c r="C18" s="12" t="s">
        <v>17</v>
      </c>
      <c r="D18" s="13">
        <v>4623300</v>
      </c>
      <c r="E18" s="13">
        <v>5818756.07</v>
      </c>
      <c r="F18" s="14">
        <v>796952.86</v>
      </c>
      <c r="G18" s="14">
        <v>5493052.69</v>
      </c>
      <c r="H18" s="37">
        <f>G18/G$84</f>
        <v>0.011218049166189391</v>
      </c>
      <c r="I18" s="14">
        <f t="shared" si="1"/>
        <v>325703.3799999999</v>
      </c>
      <c r="J18" s="14">
        <v>1199551.35</v>
      </c>
      <c r="K18" s="14">
        <v>5209651.99</v>
      </c>
      <c r="L18" s="37">
        <f>K18/K$84</f>
        <v>0.01087708974259827</v>
      </c>
      <c r="M18" s="14">
        <f t="shared" si="2"/>
        <v>609104.0800000001</v>
      </c>
      <c r="N18" s="15">
        <v>283400.7</v>
      </c>
    </row>
    <row r="19" spans="1:14" ht="15" customHeight="1">
      <c r="A19" s="10">
        <v>4</v>
      </c>
      <c r="B19" s="11">
        <v>129</v>
      </c>
      <c r="C19" s="12" t="s">
        <v>18</v>
      </c>
      <c r="D19" s="13">
        <v>2900000</v>
      </c>
      <c r="E19" s="13">
        <v>2613348.1</v>
      </c>
      <c r="F19" s="14">
        <v>0</v>
      </c>
      <c r="G19" s="14">
        <v>0</v>
      </c>
      <c r="H19" s="37">
        <f>G19/G$84</f>
        <v>0</v>
      </c>
      <c r="I19" s="14">
        <f t="shared" si="1"/>
        <v>2613348.1</v>
      </c>
      <c r="J19" s="14">
        <v>0</v>
      </c>
      <c r="K19" s="14">
        <v>0</v>
      </c>
      <c r="L19" s="37">
        <f>K19/K$84</f>
        <v>0</v>
      </c>
      <c r="M19" s="14">
        <f t="shared" si="2"/>
        <v>2613348.1</v>
      </c>
      <c r="N19" s="15">
        <v>0</v>
      </c>
    </row>
    <row r="20" spans="1:14" ht="15" customHeight="1">
      <c r="A20" s="10">
        <v>4</v>
      </c>
      <c r="B20" s="11">
        <v>131</v>
      </c>
      <c r="C20" s="12" t="s">
        <v>19</v>
      </c>
      <c r="D20" s="13">
        <v>961500</v>
      </c>
      <c r="E20" s="13">
        <v>957650</v>
      </c>
      <c r="F20" s="14">
        <v>245042.58</v>
      </c>
      <c r="G20" s="14">
        <v>903298.6</v>
      </c>
      <c r="H20" s="37">
        <f>G20/G$84</f>
        <v>0.0018447389235856835</v>
      </c>
      <c r="I20" s="14">
        <f t="shared" si="1"/>
        <v>54351.40000000002</v>
      </c>
      <c r="J20" s="14">
        <v>247141.88</v>
      </c>
      <c r="K20" s="14">
        <v>901182.22</v>
      </c>
      <c r="L20" s="37">
        <f>K20/K$84</f>
        <v>0.0018815536815490698</v>
      </c>
      <c r="M20" s="14">
        <f t="shared" si="2"/>
        <v>56467.78000000003</v>
      </c>
      <c r="N20" s="15">
        <v>2116.38</v>
      </c>
    </row>
    <row r="21" spans="1:14" ht="15" customHeight="1">
      <c r="A21" s="20">
        <v>6</v>
      </c>
      <c r="B21" s="21">
        <v>0</v>
      </c>
      <c r="C21" s="22" t="s">
        <v>20</v>
      </c>
      <c r="D21" s="23">
        <f aca="true" t="shared" si="4" ref="D21:K21">SUM(D22:D23)</f>
        <v>14605180</v>
      </c>
      <c r="E21" s="23">
        <f t="shared" si="4"/>
        <v>16802858.810000002</v>
      </c>
      <c r="F21" s="23">
        <f t="shared" si="4"/>
        <v>2925583.8200000003</v>
      </c>
      <c r="G21" s="23">
        <f t="shared" si="4"/>
        <v>16217968.41</v>
      </c>
      <c r="H21" s="36">
        <f>G21/G$84</f>
        <v>0.0331207394624657</v>
      </c>
      <c r="I21" s="31">
        <f t="shared" si="1"/>
        <v>584890.4000000022</v>
      </c>
      <c r="J21" s="23">
        <f t="shared" si="4"/>
        <v>3558751.5700000003</v>
      </c>
      <c r="K21" s="23">
        <f t="shared" si="4"/>
        <v>15867482.88</v>
      </c>
      <c r="L21" s="36">
        <f>K21/K$84</f>
        <v>0.033129283031994174</v>
      </c>
      <c r="M21" s="31">
        <f t="shared" si="2"/>
        <v>935375.9300000016</v>
      </c>
      <c r="N21" s="24">
        <f>SUM(N22:N23)</f>
        <v>350485.52999999997</v>
      </c>
    </row>
    <row r="22" spans="1:14" ht="15" customHeight="1">
      <c r="A22" s="10">
        <v>6</v>
      </c>
      <c r="B22" s="11">
        <v>181</v>
      </c>
      <c r="C22" s="12" t="s">
        <v>21</v>
      </c>
      <c r="D22" s="13">
        <v>12874480</v>
      </c>
      <c r="E22" s="13">
        <v>15119398.81</v>
      </c>
      <c r="F22" s="14">
        <v>2610851.89</v>
      </c>
      <c r="G22" s="14">
        <v>14711259.85</v>
      </c>
      <c r="H22" s="37">
        <f>G22/G$84</f>
        <v>0.03004370167326539</v>
      </c>
      <c r="I22" s="14">
        <f t="shared" si="1"/>
        <v>408138.9600000009</v>
      </c>
      <c r="J22" s="14">
        <v>3218616.47</v>
      </c>
      <c r="K22" s="14">
        <v>14372817.23</v>
      </c>
      <c r="L22" s="37">
        <f>K22/K$84</f>
        <v>0.030008611547327695</v>
      </c>
      <c r="M22" s="14">
        <f t="shared" si="2"/>
        <v>746581.5800000001</v>
      </c>
      <c r="N22" s="15">
        <v>338442.62</v>
      </c>
    </row>
    <row r="23" spans="1:14" ht="15" customHeight="1">
      <c r="A23" s="10">
        <v>6</v>
      </c>
      <c r="B23" s="11">
        <v>182</v>
      </c>
      <c r="C23" s="12" t="s">
        <v>22</v>
      </c>
      <c r="D23" s="13">
        <v>1730700</v>
      </c>
      <c r="E23" s="13">
        <v>1683460</v>
      </c>
      <c r="F23" s="14">
        <v>314731.93</v>
      </c>
      <c r="G23" s="14">
        <v>1506708.56</v>
      </c>
      <c r="H23" s="37">
        <f>G23/G$84</f>
        <v>0.0030770377892003105</v>
      </c>
      <c r="I23" s="14">
        <f t="shared" si="1"/>
        <v>176751.43999999994</v>
      </c>
      <c r="J23" s="14">
        <v>340135.1</v>
      </c>
      <c r="K23" s="14">
        <v>1494665.65</v>
      </c>
      <c r="L23" s="37">
        <f>K23/K$84</f>
        <v>0.003120671484666479</v>
      </c>
      <c r="M23" s="14">
        <f t="shared" si="2"/>
        <v>188794.3500000001</v>
      </c>
      <c r="N23" s="15">
        <v>12042.91</v>
      </c>
    </row>
    <row r="24" spans="1:14" ht="15" customHeight="1">
      <c r="A24" s="20">
        <v>8</v>
      </c>
      <c r="B24" s="21">
        <v>0</v>
      </c>
      <c r="C24" s="22" t="s">
        <v>23</v>
      </c>
      <c r="D24" s="23">
        <f>SUM(D25:D29)</f>
        <v>18715670</v>
      </c>
      <c r="E24" s="23">
        <f>SUM(E25:E29)</f>
        <v>19613578.21</v>
      </c>
      <c r="F24" s="23">
        <f>SUM(F25:F29)</f>
        <v>1646854.02</v>
      </c>
      <c r="G24" s="23">
        <f>SUM(G25:G29)</f>
        <v>17573258.02</v>
      </c>
      <c r="H24" s="36">
        <f>G24/G$84</f>
        <v>0.03588854569652635</v>
      </c>
      <c r="I24" s="31">
        <f t="shared" si="1"/>
        <v>2040320.1900000013</v>
      </c>
      <c r="J24" s="23">
        <f>SUM(J25:J29)</f>
        <v>3019232.86</v>
      </c>
      <c r="K24" s="23">
        <f>SUM(K25:K29)</f>
        <v>16993619.13</v>
      </c>
      <c r="L24" s="36">
        <f>K24/K$84</f>
        <v>0.035480512073234424</v>
      </c>
      <c r="M24" s="31">
        <f t="shared" si="2"/>
        <v>2619959.080000002</v>
      </c>
      <c r="N24" s="24">
        <f>SUM(N25:N29)</f>
        <v>579638.8899999999</v>
      </c>
    </row>
    <row r="25" spans="1:14" ht="15" customHeight="1">
      <c r="A25" s="10">
        <v>8</v>
      </c>
      <c r="B25" s="11">
        <v>241</v>
      </c>
      <c r="C25" s="12" t="s">
        <v>24</v>
      </c>
      <c r="D25" s="13">
        <v>2134800</v>
      </c>
      <c r="E25" s="13">
        <v>2302215</v>
      </c>
      <c r="F25" s="14">
        <v>132385.08</v>
      </c>
      <c r="G25" s="14">
        <v>1990976.16</v>
      </c>
      <c r="H25" s="37">
        <f>G25/G$84</f>
        <v>0.004066021156551286</v>
      </c>
      <c r="I25" s="14">
        <f t="shared" si="1"/>
        <v>311238.8400000001</v>
      </c>
      <c r="J25" s="14">
        <v>233331.99</v>
      </c>
      <c r="K25" s="14">
        <v>1974857.26</v>
      </c>
      <c r="L25" s="37">
        <f>K25/K$84</f>
        <v>0.0041232503988892595</v>
      </c>
      <c r="M25" s="14">
        <f t="shared" si="2"/>
        <v>327357.74</v>
      </c>
      <c r="N25" s="15">
        <v>16118.9</v>
      </c>
    </row>
    <row r="26" spans="1:14" ht="15" customHeight="1">
      <c r="A26" s="10">
        <v>8</v>
      </c>
      <c r="B26" s="11">
        <v>242</v>
      </c>
      <c r="C26" s="12" t="s">
        <v>64</v>
      </c>
      <c r="D26" s="13">
        <v>276700</v>
      </c>
      <c r="E26" s="13">
        <v>272330</v>
      </c>
      <c r="F26" s="14">
        <v>0</v>
      </c>
      <c r="G26" s="14">
        <v>268020</v>
      </c>
      <c r="H26" s="37">
        <f>G26/G$84</f>
        <v>0.0005473571267567943</v>
      </c>
      <c r="I26" s="14">
        <f t="shared" si="1"/>
        <v>4310</v>
      </c>
      <c r="J26" s="14">
        <v>30510</v>
      </c>
      <c r="K26" s="14">
        <v>268020</v>
      </c>
      <c r="L26" s="37">
        <f>K26/K$84</f>
        <v>0.000559591619249636</v>
      </c>
      <c r="M26" s="14">
        <f t="shared" si="2"/>
        <v>4310</v>
      </c>
      <c r="N26" s="15">
        <v>0</v>
      </c>
    </row>
    <row r="27" spans="1:14" ht="15" customHeight="1">
      <c r="A27" s="10">
        <v>8</v>
      </c>
      <c r="B27" s="11">
        <v>243</v>
      </c>
      <c r="C27" s="12" t="s">
        <v>58</v>
      </c>
      <c r="D27" s="13">
        <v>1054300</v>
      </c>
      <c r="E27" s="13">
        <v>1603755.44</v>
      </c>
      <c r="F27" s="14">
        <v>-80316.31</v>
      </c>
      <c r="G27" s="14">
        <v>1213698.45</v>
      </c>
      <c r="H27" s="37">
        <f>G27/G$84</f>
        <v>0.0024786452367031374</v>
      </c>
      <c r="I27" s="14">
        <f t="shared" si="1"/>
        <v>390056.99</v>
      </c>
      <c r="J27" s="14">
        <v>205686.31</v>
      </c>
      <c r="K27" s="14">
        <v>1045782.15</v>
      </c>
      <c r="L27" s="37">
        <f>K27/K$84</f>
        <v>0.002183459916054271</v>
      </c>
      <c r="M27" s="14">
        <f t="shared" si="2"/>
        <v>557973.2899999999</v>
      </c>
      <c r="N27" s="15">
        <v>167916.3</v>
      </c>
    </row>
    <row r="28" spans="1:14" ht="15" customHeight="1">
      <c r="A28" s="10">
        <v>8</v>
      </c>
      <c r="B28" s="11">
        <v>244</v>
      </c>
      <c r="C28" s="12" t="s">
        <v>25</v>
      </c>
      <c r="D28" s="13">
        <v>14582550</v>
      </c>
      <c r="E28" s="13">
        <v>14767957.77</v>
      </c>
      <c r="F28" s="14">
        <v>1596502.45</v>
      </c>
      <c r="G28" s="14">
        <v>13436618.91</v>
      </c>
      <c r="H28" s="37">
        <f>G28/G$84</f>
        <v>0.02744059816395646</v>
      </c>
      <c r="I28" s="14">
        <f t="shared" si="1"/>
        <v>1331338.8599999994</v>
      </c>
      <c r="J28" s="14">
        <v>2468805.36</v>
      </c>
      <c r="K28" s="14">
        <v>13241110.42</v>
      </c>
      <c r="L28" s="37">
        <f>K28/K$84</f>
        <v>0.02764575188639291</v>
      </c>
      <c r="M28" s="14">
        <f t="shared" si="2"/>
        <v>1526847.3499999996</v>
      </c>
      <c r="N28" s="15">
        <v>195508.49</v>
      </c>
    </row>
    <row r="29" spans="1:14" ht="15" customHeight="1">
      <c r="A29" s="10">
        <v>8</v>
      </c>
      <c r="B29" s="11">
        <v>306</v>
      </c>
      <c r="C29" s="12" t="s">
        <v>33</v>
      </c>
      <c r="D29" s="13">
        <v>667320</v>
      </c>
      <c r="E29" s="13">
        <v>667320</v>
      </c>
      <c r="F29" s="14">
        <v>-1717.2</v>
      </c>
      <c r="G29" s="14">
        <v>663944.5</v>
      </c>
      <c r="H29" s="37">
        <f>G29/G$84</f>
        <v>0.0013559240125586764</v>
      </c>
      <c r="I29" s="14">
        <f t="shared" si="1"/>
        <v>3375.5</v>
      </c>
      <c r="J29" s="14">
        <v>80899.2</v>
      </c>
      <c r="K29" s="14">
        <v>463849.3</v>
      </c>
      <c r="L29" s="37">
        <f>K29/K$84</f>
        <v>0.0009684582526483478</v>
      </c>
      <c r="M29" s="14">
        <f t="shared" si="2"/>
        <v>203470.7</v>
      </c>
      <c r="N29" s="15">
        <v>200095.2</v>
      </c>
    </row>
    <row r="30" spans="1:14" ht="15" customHeight="1">
      <c r="A30" s="20">
        <v>9</v>
      </c>
      <c r="B30" s="21">
        <v>0</v>
      </c>
      <c r="C30" s="22" t="s">
        <v>26</v>
      </c>
      <c r="D30" s="23">
        <f aca="true" t="shared" si="5" ref="D30:N30">SUM(D31)</f>
        <v>2807000</v>
      </c>
      <c r="E30" s="23">
        <f t="shared" si="5"/>
        <v>2727000</v>
      </c>
      <c r="F30" s="23">
        <f t="shared" si="5"/>
        <v>614643.83</v>
      </c>
      <c r="G30" s="23">
        <f t="shared" si="5"/>
        <v>2676814.39</v>
      </c>
      <c r="H30" s="36">
        <f>G30/G$84</f>
        <v>0.005466657090409825</v>
      </c>
      <c r="I30" s="31">
        <f t="shared" si="1"/>
        <v>50185.60999999987</v>
      </c>
      <c r="J30" s="23">
        <f t="shared" si="5"/>
        <v>614643.83</v>
      </c>
      <c r="K30" s="23">
        <f t="shared" si="5"/>
        <v>2676814.39</v>
      </c>
      <c r="L30" s="36">
        <f>K30/K$84</f>
        <v>0.005588847470079945</v>
      </c>
      <c r="M30" s="31">
        <f t="shared" si="2"/>
        <v>50185.60999999987</v>
      </c>
      <c r="N30" s="24">
        <f t="shared" si="5"/>
        <v>0</v>
      </c>
    </row>
    <row r="31" spans="1:14" ht="15" customHeight="1">
      <c r="A31" s="10">
        <v>9</v>
      </c>
      <c r="B31" s="11">
        <v>272</v>
      </c>
      <c r="C31" s="12" t="s">
        <v>27</v>
      </c>
      <c r="D31" s="13">
        <v>2807000</v>
      </c>
      <c r="E31" s="13">
        <v>2727000</v>
      </c>
      <c r="F31" s="14">
        <v>614643.83</v>
      </c>
      <c r="G31" s="14">
        <v>2676814.39</v>
      </c>
      <c r="H31" s="37">
        <f>G31/G$84</f>
        <v>0.005466657090409825</v>
      </c>
      <c r="I31" s="14">
        <f t="shared" si="1"/>
        <v>50185.60999999987</v>
      </c>
      <c r="J31" s="14">
        <v>614643.83</v>
      </c>
      <c r="K31" s="14">
        <v>2676814.39</v>
      </c>
      <c r="L31" s="37">
        <f>K31/K$84</f>
        <v>0.005588847470079945</v>
      </c>
      <c r="M31" s="14">
        <f t="shared" si="2"/>
        <v>50185.60999999987</v>
      </c>
      <c r="N31" s="15">
        <v>0</v>
      </c>
    </row>
    <row r="32" spans="1:14" ht="15" customHeight="1">
      <c r="A32" s="20">
        <v>10</v>
      </c>
      <c r="B32" s="21">
        <v>0</v>
      </c>
      <c r="C32" s="22" t="s">
        <v>28</v>
      </c>
      <c r="D32" s="23">
        <f>SUM(D33:D37)</f>
        <v>114026805</v>
      </c>
      <c r="E32" s="23">
        <f>SUM(E33:E37)</f>
        <v>124176555.83</v>
      </c>
      <c r="F32" s="23">
        <f>SUM(F33:F37)</f>
        <v>12552587.87</v>
      </c>
      <c r="G32" s="23">
        <f>SUM(G33:G37)</f>
        <v>121100640.69</v>
      </c>
      <c r="H32" s="36">
        <f>G32/G$84</f>
        <v>0.24731474791614558</v>
      </c>
      <c r="I32" s="31">
        <f t="shared" si="1"/>
        <v>3075915.1400000006</v>
      </c>
      <c r="J32" s="23">
        <f>SUM(J33:J37)</f>
        <v>21083914.830000006</v>
      </c>
      <c r="K32" s="23">
        <f>SUM(K33:K37)</f>
        <v>119317184.54999998</v>
      </c>
      <c r="L32" s="36">
        <f>K32/K$84</f>
        <v>0.24911908255593665</v>
      </c>
      <c r="M32" s="31">
        <f t="shared" si="2"/>
        <v>4859371.280000016</v>
      </c>
      <c r="N32" s="24">
        <f>SUM(N33:N36)</f>
        <v>1783456.1400000001</v>
      </c>
    </row>
    <row r="33" spans="1:14" ht="15" customHeight="1">
      <c r="A33" s="10">
        <v>10</v>
      </c>
      <c r="B33" s="11">
        <v>301</v>
      </c>
      <c r="C33" s="12" t="s">
        <v>29</v>
      </c>
      <c r="D33" s="13">
        <v>64563515</v>
      </c>
      <c r="E33" s="13">
        <v>71337999.14</v>
      </c>
      <c r="F33" s="14">
        <v>11082066.53</v>
      </c>
      <c r="G33" s="14">
        <v>69450743.36</v>
      </c>
      <c r="H33" s="37">
        <f>G33/G$84</f>
        <v>0.1418340397606638</v>
      </c>
      <c r="I33" s="14">
        <f t="shared" si="1"/>
        <v>1887255.7800000012</v>
      </c>
      <c r="J33" s="14">
        <v>14437628.63</v>
      </c>
      <c r="K33" s="14">
        <v>68423566.07</v>
      </c>
      <c r="L33" s="37">
        <f>K33/K$84</f>
        <v>0.14285969006770297</v>
      </c>
      <c r="M33" s="14">
        <f t="shared" si="2"/>
        <v>2914433.0700000077</v>
      </c>
      <c r="N33" s="15">
        <v>1027177.29</v>
      </c>
    </row>
    <row r="34" spans="1:14" ht="15" customHeight="1">
      <c r="A34" s="10">
        <v>10</v>
      </c>
      <c r="B34" s="11">
        <v>302</v>
      </c>
      <c r="C34" s="12" t="s">
        <v>30</v>
      </c>
      <c r="D34" s="13">
        <v>44946000</v>
      </c>
      <c r="E34" s="13">
        <v>47254522.97</v>
      </c>
      <c r="F34" s="14">
        <v>615737.89</v>
      </c>
      <c r="G34" s="14">
        <v>46727034.32</v>
      </c>
      <c r="H34" s="37">
        <f>G34/G$84</f>
        <v>0.09542711457078323</v>
      </c>
      <c r="I34" s="14">
        <f t="shared" si="1"/>
        <v>527488.6499999985</v>
      </c>
      <c r="J34" s="14">
        <v>5574891.93</v>
      </c>
      <c r="K34" s="14">
        <v>46082075.94</v>
      </c>
      <c r="L34" s="37">
        <f>K34/K$84</f>
        <v>0.09621350456551485</v>
      </c>
      <c r="M34" s="14">
        <f t="shared" si="2"/>
        <v>1172447.0300000012</v>
      </c>
      <c r="N34" s="15">
        <v>644958.38</v>
      </c>
    </row>
    <row r="35" spans="1:14" ht="15" customHeight="1">
      <c r="A35" s="10">
        <v>10</v>
      </c>
      <c r="B35" s="11">
        <v>304</v>
      </c>
      <c r="C35" s="12" t="s">
        <v>31</v>
      </c>
      <c r="D35" s="13">
        <v>2206830</v>
      </c>
      <c r="E35" s="13">
        <v>2504153.34</v>
      </c>
      <c r="F35" s="14">
        <v>489624.7</v>
      </c>
      <c r="G35" s="14">
        <v>2165910.07</v>
      </c>
      <c r="H35" s="37">
        <f>G35/G$84</f>
        <v>0.004423275549320227</v>
      </c>
      <c r="I35" s="14">
        <f t="shared" si="1"/>
        <v>338243.27</v>
      </c>
      <c r="J35" s="14">
        <v>507589.01</v>
      </c>
      <c r="K35" s="14">
        <v>2145245.21</v>
      </c>
      <c r="L35" s="37">
        <f>K35/K$84</f>
        <v>0.004478998734241569</v>
      </c>
      <c r="M35" s="14">
        <f t="shared" si="2"/>
        <v>358908.1299999999</v>
      </c>
      <c r="N35" s="15">
        <v>20664.86</v>
      </c>
    </row>
    <row r="36" spans="1:14" ht="15" customHeight="1">
      <c r="A36" s="10">
        <v>10</v>
      </c>
      <c r="B36" s="11">
        <v>305</v>
      </c>
      <c r="C36" s="12" t="s">
        <v>32</v>
      </c>
      <c r="D36" s="13">
        <v>1865460</v>
      </c>
      <c r="E36" s="13">
        <v>2473880.38</v>
      </c>
      <c r="F36" s="14">
        <v>362314.03</v>
      </c>
      <c r="G36" s="14">
        <v>2202053.31</v>
      </c>
      <c r="H36" s="37">
        <f>G36/G$84</f>
        <v>0.004497088175236507</v>
      </c>
      <c r="I36" s="14">
        <f t="shared" si="1"/>
        <v>271827.06999999983</v>
      </c>
      <c r="J36" s="14">
        <v>423919.91</v>
      </c>
      <c r="K36" s="14">
        <v>2111397.7</v>
      </c>
      <c r="L36" s="37">
        <f>K36/K$84</f>
        <v>0.004408329444903206</v>
      </c>
      <c r="M36" s="14">
        <f t="shared" si="2"/>
        <v>362482.6799999997</v>
      </c>
      <c r="N36" s="15">
        <v>90655.61</v>
      </c>
    </row>
    <row r="37" spans="1:14" ht="15" customHeight="1">
      <c r="A37" s="10">
        <v>10</v>
      </c>
      <c r="B37" s="11">
        <v>306</v>
      </c>
      <c r="C37" s="12" t="s">
        <v>33</v>
      </c>
      <c r="D37" s="13">
        <v>445000</v>
      </c>
      <c r="E37" s="13">
        <v>606000</v>
      </c>
      <c r="F37" s="14">
        <v>2844.72</v>
      </c>
      <c r="G37" s="14">
        <v>554899.63</v>
      </c>
      <c r="H37" s="37">
        <f>G37/G$84</f>
        <v>0.0011332298601418114</v>
      </c>
      <c r="I37" s="14">
        <f t="shared" si="1"/>
        <v>51100.369999999995</v>
      </c>
      <c r="J37" s="14">
        <v>139885.35</v>
      </c>
      <c r="K37" s="14">
        <v>554899.63</v>
      </c>
      <c r="L37" s="37">
        <f>K37/K$84</f>
        <v>0.0011585597435740762</v>
      </c>
      <c r="M37" s="14">
        <f t="shared" si="2"/>
        <v>51100.369999999995</v>
      </c>
      <c r="N37" s="15">
        <v>0</v>
      </c>
    </row>
    <row r="38" spans="1:14" ht="15" customHeight="1">
      <c r="A38" s="20">
        <v>11</v>
      </c>
      <c r="B38" s="21">
        <v>0</v>
      </c>
      <c r="C38" s="22" t="s">
        <v>60</v>
      </c>
      <c r="D38" s="23">
        <f>SUM(D39:D40)</f>
        <v>12752945</v>
      </c>
      <c r="E38" s="23">
        <f>SUM(E39:E40)</f>
        <v>13797435</v>
      </c>
      <c r="F38" s="23">
        <f>SUM(F39:F40)</f>
        <v>203692.19</v>
      </c>
      <c r="G38" s="23">
        <f>SUM(G39:G40)</f>
        <v>13606787.45</v>
      </c>
      <c r="H38" s="36">
        <f>G38/G$84</f>
        <v>0.027788120599292622</v>
      </c>
      <c r="I38" s="31">
        <f t="shared" si="1"/>
        <v>190647.55000000075</v>
      </c>
      <c r="J38" s="23">
        <f>SUM(J39:J40)</f>
        <v>3053585.3400000003</v>
      </c>
      <c r="K38" s="23">
        <f>SUM(K39:K40)</f>
        <v>13584461.78</v>
      </c>
      <c r="L38" s="36">
        <f>K38/K$84</f>
        <v>0.028362625789511948</v>
      </c>
      <c r="M38" s="31">
        <f t="shared" si="2"/>
        <v>212973.22000000067</v>
      </c>
      <c r="N38" s="24">
        <f>SUM(N40)</f>
        <v>22325.67</v>
      </c>
    </row>
    <row r="39" spans="1:14" ht="15" customHeight="1">
      <c r="A39" s="10">
        <v>11</v>
      </c>
      <c r="B39" s="11">
        <v>331</v>
      </c>
      <c r="C39" s="12" t="s">
        <v>99</v>
      </c>
      <c r="D39" s="13">
        <v>11148245</v>
      </c>
      <c r="E39" s="13">
        <v>11643245</v>
      </c>
      <c r="F39" s="14">
        <v>-40110.37</v>
      </c>
      <c r="G39" s="14">
        <v>11548104.77</v>
      </c>
      <c r="H39" s="37">
        <f>G39/G$84</f>
        <v>0.02358382749941658</v>
      </c>
      <c r="I39" s="14">
        <v>5247303.5</v>
      </c>
      <c r="J39" s="14">
        <v>2800837.68</v>
      </c>
      <c r="K39" s="14">
        <v>11548104.77</v>
      </c>
      <c r="L39" s="37">
        <f>K39/K$84</f>
        <v>0.024110971746544082</v>
      </c>
      <c r="M39" s="14">
        <f t="shared" si="2"/>
        <v>95140.23000000045</v>
      </c>
      <c r="N39" s="15">
        <v>0</v>
      </c>
    </row>
    <row r="40" spans="1:14" ht="15" customHeight="1">
      <c r="A40" s="10">
        <v>11</v>
      </c>
      <c r="B40" s="11">
        <v>333</v>
      </c>
      <c r="C40" s="12" t="s">
        <v>83</v>
      </c>
      <c r="D40" s="13">
        <v>1604700</v>
      </c>
      <c r="E40" s="13">
        <v>2154190</v>
      </c>
      <c r="F40" s="14">
        <v>243802.56</v>
      </c>
      <c r="G40" s="14">
        <v>2058682.68</v>
      </c>
      <c r="H40" s="37">
        <f>G40/G$84</f>
        <v>0.004204293099876044</v>
      </c>
      <c r="I40" s="14">
        <f t="shared" si="1"/>
        <v>95507.32000000007</v>
      </c>
      <c r="J40" s="14">
        <v>252747.66</v>
      </c>
      <c r="K40" s="14">
        <v>2036357.01</v>
      </c>
      <c r="L40" s="37">
        <f>K40/K$84</f>
        <v>0.004251654042967865</v>
      </c>
      <c r="M40" s="14">
        <f t="shared" si="2"/>
        <v>117832.98999999999</v>
      </c>
      <c r="N40" s="15">
        <v>22325.67</v>
      </c>
    </row>
    <row r="41" spans="1:14" ht="15" customHeight="1">
      <c r="A41" s="20">
        <v>12</v>
      </c>
      <c r="B41" s="21">
        <v>0</v>
      </c>
      <c r="C41" s="22" t="s">
        <v>34</v>
      </c>
      <c r="D41" s="23">
        <f aca="true" t="shared" si="6" ref="D41:K41">SUM(D42:D47)</f>
        <v>141575470</v>
      </c>
      <c r="E41" s="23">
        <f t="shared" si="6"/>
        <v>151913495.63</v>
      </c>
      <c r="F41" s="23">
        <f t="shared" si="6"/>
        <v>18085834.64</v>
      </c>
      <c r="G41" s="23">
        <f t="shared" si="6"/>
        <v>143418727.56</v>
      </c>
      <c r="H41" s="36">
        <f>G41/G$84</f>
        <v>0.29289330139675057</v>
      </c>
      <c r="I41" s="31">
        <f t="shared" si="1"/>
        <v>8494768.069999993</v>
      </c>
      <c r="J41" s="23">
        <f t="shared" si="6"/>
        <v>32862205.810000002</v>
      </c>
      <c r="K41" s="23">
        <f t="shared" si="6"/>
        <v>141831954.14</v>
      </c>
      <c r="L41" s="36">
        <f>K41/K$84</f>
        <v>0.29612705349803264</v>
      </c>
      <c r="M41" s="31">
        <f t="shared" si="2"/>
        <v>10081541.49000001</v>
      </c>
      <c r="N41" s="24">
        <f>SUM(N42:N47)</f>
        <v>1586773.4200000002</v>
      </c>
    </row>
    <row r="42" spans="1:14" ht="15" customHeight="1">
      <c r="A42" s="10">
        <v>12</v>
      </c>
      <c r="B42" s="11">
        <v>361</v>
      </c>
      <c r="C42" s="12" t="s">
        <v>35</v>
      </c>
      <c r="D42" s="13">
        <v>80956860</v>
      </c>
      <c r="E42" s="13">
        <v>90888440.18</v>
      </c>
      <c r="F42" s="14">
        <v>10426619.26</v>
      </c>
      <c r="G42" s="14">
        <v>85972050.54</v>
      </c>
      <c r="H42" s="37">
        <f>G42/G$84</f>
        <v>0.17557426522261144</v>
      </c>
      <c r="I42" s="14">
        <f t="shared" si="1"/>
        <v>4916389.640000001</v>
      </c>
      <c r="J42" s="14">
        <v>20819548.96</v>
      </c>
      <c r="K42" s="14">
        <v>84957610.39</v>
      </c>
      <c r="L42" s="37">
        <f>K42/K$84</f>
        <v>0.17738066847891873</v>
      </c>
      <c r="M42" s="14">
        <f t="shared" si="2"/>
        <v>5930829.790000007</v>
      </c>
      <c r="N42" s="15">
        <v>1014440.15</v>
      </c>
    </row>
    <row r="43" spans="1:14" ht="15" customHeight="1">
      <c r="A43" s="10">
        <v>12</v>
      </c>
      <c r="B43" s="11">
        <v>362</v>
      </c>
      <c r="C43" s="12" t="s">
        <v>36</v>
      </c>
      <c r="D43" s="13">
        <v>522300</v>
      </c>
      <c r="E43" s="13">
        <v>648858.63</v>
      </c>
      <c r="F43" s="14">
        <v>-24048.1</v>
      </c>
      <c r="G43" s="14">
        <v>609421.08</v>
      </c>
      <c r="H43" s="37">
        <f>G43/G$84</f>
        <v>0.0012445749247586842</v>
      </c>
      <c r="I43" s="14">
        <f t="shared" si="1"/>
        <v>39437.55000000005</v>
      </c>
      <c r="J43" s="14">
        <v>191368.5</v>
      </c>
      <c r="K43" s="14">
        <v>507962.85</v>
      </c>
      <c r="L43" s="37">
        <f>K43/K$84</f>
        <v>0.0010605617258046412</v>
      </c>
      <c r="M43" s="14">
        <f t="shared" si="2"/>
        <v>140895.78000000003</v>
      </c>
      <c r="N43" s="15">
        <v>101458.23</v>
      </c>
    </row>
    <row r="44" spans="1:14" ht="15" customHeight="1">
      <c r="A44" s="10">
        <v>12</v>
      </c>
      <c r="B44" s="11">
        <v>363</v>
      </c>
      <c r="C44" s="12" t="s">
        <v>65</v>
      </c>
      <c r="D44" s="13">
        <v>295060</v>
      </c>
      <c r="E44" s="13">
        <v>243045.5</v>
      </c>
      <c r="F44" s="14">
        <v>-664.64</v>
      </c>
      <c r="G44" s="14">
        <v>179343.48</v>
      </c>
      <c r="H44" s="37">
        <f>G44/G$84</f>
        <v>0.0003662597265702732</v>
      </c>
      <c r="I44" s="14">
        <f t="shared" si="1"/>
        <v>63702.01999999999</v>
      </c>
      <c r="J44" s="14">
        <v>29948.6</v>
      </c>
      <c r="K44" s="14">
        <v>165996.14</v>
      </c>
      <c r="L44" s="37">
        <f>K44/K$84</f>
        <v>0.0003465787955070117</v>
      </c>
      <c r="M44" s="14">
        <f t="shared" si="2"/>
        <v>77049.35999999999</v>
      </c>
      <c r="N44" s="15">
        <v>13347.34</v>
      </c>
    </row>
    <row r="45" spans="1:14" ht="15" customHeight="1">
      <c r="A45" s="10">
        <v>12</v>
      </c>
      <c r="B45" s="11">
        <v>365</v>
      </c>
      <c r="C45" s="12" t="s">
        <v>37</v>
      </c>
      <c r="D45" s="13">
        <v>55806310</v>
      </c>
      <c r="E45" s="13">
        <v>56552950.76</v>
      </c>
      <c r="F45" s="14">
        <v>7277782.28</v>
      </c>
      <c r="G45" s="14">
        <v>53311783.79</v>
      </c>
      <c r="H45" s="37">
        <f>G45/G$84</f>
        <v>0.10887465412123665</v>
      </c>
      <c r="I45" s="14">
        <f t="shared" si="1"/>
        <v>3241166.969999999</v>
      </c>
      <c r="J45" s="14">
        <v>11234376.32</v>
      </c>
      <c r="K45" s="14">
        <v>52868516.62</v>
      </c>
      <c r="L45" s="37">
        <f>K45/K$84</f>
        <v>0.11038272823935562</v>
      </c>
      <c r="M45" s="14">
        <f t="shared" si="2"/>
        <v>3684434.1400000006</v>
      </c>
      <c r="N45" s="15">
        <v>443267.17</v>
      </c>
    </row>
    <row r="46" spans="1:14" ht="15" customHeight="1">
      <c r="A46" s="10">
        <v>12</v>
      </c>
      <c r="B46" s="11">
        <v>366</v>
      </c>
      <c r="C46" s="12" t="s">
        <v>38</v>
      </c>
      <c r="D46" s="13">
        <v>910600</v>
      </c>
      <c r="E46" s="13">
        <v>580896</v>
      </c>
      <c r="F46" s="14">
        <v>45063.73</v>
      </c>
      <c r="G46" s="14">
        <v>465713.16</v>
      </c>
      <c r="H46" s="37">
        <f>G46/G$84</f>
        <v>0.0009510910273502994</v>
      </c>
      <c r="I46" s="14">
        <f t="shared" si="1"/>
        <v>115182.84000000003</v>
      </c>
      <c r="J46" s="14">
        <v>72136.03</v>
      </c>
      <c r="K46" s="14">
        <v>460358.16</v>
      </c>
      <c r="L46" s="37">
        <f>K46/K$84</f>
        <v>0.0009611691970344863</v>
      </c>
      <c r="M46" s="14">
        <f t="shared" si="2"/>
        <v>120537.84000000003</v>
      </c>
      <c r="N46" s="15">
        <v>5355</v>
      </c>
    </row>
    <row r="47" spans="1:14" ht="15" customHeight="1">
      <c r="A47" s="10">
        <v>12</v>
      </c>
      <c r="B47" s="11">
        <v>367</v>
      </c>
      <c r="C47" s="12" t="s">
        <v>39</v>
      </c>
      <c r="D47" s="13">
        <v>3084340</v>
      </c>
      <c r="E47" s="13">
        <v>2999304.56</v>
      </c>
      <c r="F47" s="14">
        <v>361082.11</v>
      </c>
      <c r="G47" s="14">
        <v>2880415.51</v>
      </c>
      <c r="H47" s="37">
        <f>G47/G$84</f>
        <v>0.005882456374223216</v>
      </c>
      <c r="I47" s="14">
        <f t="shared" si="1"/>
        <v>118889.05000000028</v>
      </c>
      <c r="J47" s="14">
        <v>514827.4</v>
      </c>
      <c r="K47" s="14">
        <v>2871509.98</v>
      </c>
      <c r="L47" s="37">
        <f>K47/K$84</f>
        <v>0.00599534706141217</v>
      </c>
      <c r="M47" s="14">
        <f t="shared" si="2"/>
        <v>127794.58000000007</v>
      </c>
      <c r="N47" s="15">
        <v>8905.53</v>
      </c>
    </row>
    <row r="48" spans="1:14" ht="15" customHeight="1">
      <c r="A48" s="20">
        <v>13</v>
      </c>
      <c r="B48" s="21">
        <v>0</v>
      </c>
      <c r="C48" s="22" t="s">
        <v>40</v>
      </c>
      <c r="D48" s="23">
        <f aca="true" t="shared" si="7" ref="D48:N48">SUM(D49:D49)</f>
        <v>7736100</v>
      </c>
      <c r="E48" s="23">
        <f t="shared" si="7"/>
        <v>7596600.43</v>
      </c>
      <c r="F48" s="23">
        <f t="shared" si="7"/>
        <v>819630.23</v>
      </c>
      <c r="G48" s="23">
        <f t="shared" si="7"/>
        <v>7406130.63</v>
      </c>
      <c r="H48" s="36">
        <f>G48/G$84</f>
        <v>0.015124984635558121</v>
      </c>
      <c r="I48" s="31">
        <f t="shared" si="1"/>
        <v>190469.7999999998</v>
      </c>
      <c r="J48" s="23">
        <f t="shared" si="7"/>
        <v>1199590.02</v>
      </c>
      <c r="K48" s="23">
        <f t="shared" si="7"/>
        <v>7257603.08</v>
      </c>
      <c r="L48" s="36">
        <f>K48/K$84</f>
        <v>0.015152950747736533</v>
      </c>
      <c r="M48" s="31">
        <f t="shared" si="2"/>
        <v>338997.3499999996</v>
      </c>
      <c r="N48" s="24">
        <f t="shared" si="7"/>
        <v>148527.55</v>
      </c>
    </row>
    <row r="49" spans="1:14" ht="15" customHeight="1">
      <c r="A49" s="10">
        <v>13</v>
      </c>
      <c r="B49" s="11">
        <v>392</v>
      </c>
      <c r="C49" s="12" t="s">
        <v>41</v>
      </c>
      <c r="D49" s="13">
        <v>7736100</v>
      </c>
      <c r="E49" s="13">
        <v>7596600.43</v>
      </c>
      <c r="F49" s="14">
        <v>819630.23</v>
      </c>
      <c r="G49" s="14">
        <v>7406130.63</v>
      </c>
      <c r="H49" s="37">
        <f>G49/G$84</f>
        <v>0.015124984635558121</v>
      </c>
      <c r="I49" s="14">
        <f t="shared" si="1"/>
        <v>190469.7999999998</v>
      </c>
      <c r="J49" s="14">
        <v>1199590.02</v>
      </c>
      <c r="K49" s="14">
        <v>7257603.08</v>
      </c>
      <c r="L49" s="37">
        <f>K49/K$84</f>
        <v>0.015152950747736533</v>
      </c>
      <c r="M49" s="14">
        <f t="shared" si="2"/>
        <v>338997.3499999996</v>
      </c>
      <c r="N49" s="15">
        <v>148527.55</v>
      </c>
    </row>
    <row r="50" spans="1:14" ht="15" customHeight="1">
      <c r="A50" s="20">
        <v>14</v>
      </c>
      <c r="B50" s="21">
        <v>0</v>
      </c>
      <c r="C50" s="22" t="s">
        <v>42</v>
      </c>
      <c r="D50" s="23">
        <f>SUM(D51:D52)</f>
        <v>990000</v>
      </c>
      <c r="E50" s="23">
        <f>SUM(E51:E52)</f>
        <v>1476365</v>
      </c>
      <c r="F50" s="23">
        <f>SUM(F51:F52)</f>
        <v>12849.15</v>
      </c>
      <c r="G50" s="23">
        <f>SUM(G51:G52)</f>
        <v>1113349.8</v>
      </c>
      <c r="H50" s="36">
        <f>G50/G$84</f>
        <v>0.0022737107216000735</v>
      </c>
      <c r="I50" s="31">
        <f t="shared" si="1"/>
        <v>363015.19999999995</v>
      </c>
      <c r="J50" s="23">
        <f>SUM(J51:J52)</f>
        <v>194310.75</v>
      </c>
      <c r="K50" s="23">
        <f>SUM(K51:K52)</f>
        <v>1050582.49</v>
      </c>
      <c r="L50" s="36">
        <f>K50/K$84</f>
        <v>0.002193482414500465</v>
      </c>
      <c r="M50" s="31">
        <f t="shared" si="2"/>
        <v>425782.51</v>
      </c>
      <c r="N50" s="24">
        <f>SUM(N51:N52)</f>
        <v>62767.31</v>
      </c>
    </row>
    <row r="51" spans="1:14" ht="15" customHeight="1">
      <c r="A51" s="10">
        <v>14</v>
      </c>
      <c r="B51" s="11">
        <v>244</v>
      </c>
      <c r="C51" s="12" t="s">
        <v>25</v>
      </c>
      <c r="D51" s="13">
        <v>15000</v>
      </c>
      <c r="E51" s="13">
        <v>15000</v>
      </c>
      <c r="F51" s="14">
        <v>0</v>
      </c>
      <c r="G51" s="14">
        <v>11700</v>
      </c>
      <c r="H51" s="37">
        <f>G51/G$84</f>
        <v>2.3894031725447707E-05</v>
      </c>
      <c r="I51" s="14">
        <f t="shared" si="1"/>
        <v>3300</v>
      </c>
      <c r="J51" s="14">
        <v>0</v>
      </c>
      <c r="K51" s="14">
        <v>11700</v>
      </c>
      <c r="L51" s="37">
        <f>K51/K$84</f>
        <v>2.4428109638164098E-05</v>
      </c>
      <c r="M51" s="14">
        <f t="shared" si="2"/>
        <v>3300</v>
      </c>
      <c r="N51" s="15">
        <v>0</v>
      </c>
    </row>
    <row r="52" spans="1:14" ht="15" customHeight="1">
      <c r="A52" s="10">
        <v>14</v>
      </c>
      <c r="B52" s="11">
        <v>422</v>
      </c>
      <c r="C52" s="12" t="s">
        <v>43</v>
      </c>
      <c r="D52" s="13">
        <v>975000</v>
      </c>
      <c r="E52" s="13">
        <v>1461365</v>
      </c>
      <c r="F52" s="14">
        <v>12849.15</v>
      </c>
      <c r="G52" s="14">
        <v>1101649.8</v>
      </c>
      <c r="H52" s="37">
        <f>G52/G$84</f>
        <v>0.0022498166898746257</v>
      </c>
      <c r="I52" s="14">
        <f t="shared" si="1"/>
        <v>359715.19999999995</v>
      </c>
      <c r="J52" s="14">
        <v>194310.75</v>
      </c>
      <c r="K52" s="14">
        <v>1038882.49</v>
      </c>
      <c r="L52" s="37">
        <f>K52/K$84</f>
        <v>0.0021690543048623005</v>
      </c>
      <c r="M52" s="14">
        <f t="shared" si="2"/>
        <v>422482.51</v>
      </c>
      <c r="N52" s="15">
        <v>62767.31</v>
      </c>
    </row>
    <row r="53" spans="1:14" ht="15" customHeight="1">
      <c r="A53" s="20">
        <v>15</v>
      </c>
      <c r="B53" s="21">
        <v>0</v>
      </c>
      <c r="C53" s="22" t="s">
        <v>44</v>
      </c>
      <c r="D53" s="23">
        <f aca="true" t="shared" si="8" ref="D53:K53">SUM(D54:D55)</f>
        <v>79586270</v>
      </c>
      <c r="E53" s="23">
        <f t="shared" si="8"/>
        <v>77596870.69</v>
      </c>
      <c r="F53" s="23">
        <f t="shared" si="8"/>
        <v>1776668.61</v>
      </c>
      <c r="G53" s="23">
        <f t="shared" si="8"/>
        <v>46671874.81</v>
      </c>
      <c r="H53" s="36">
        <f>G53/G$84</f>
        <v>0.0953144664441251</v>
      </c>
      <c r="I53" s="31">
        <f t="shared" si="1"/>
        <v>30924995.879999995</v>
      </c>
      <c r="J53" s="23">
        <f t="shared" si="8"/>
        <v>7553165.8</v>
      </c>
      <c r="K53" s="23">
        <f t="shared" si="8"/>
        <v>43392954.55</v>
      </c>
      <c r="L53" s="36">
        <f>K53/K$84</f>
        <v>0.09059896164711723</v>
      </c>
      <c r="M53" s="31">
        <f t="shared" si="2"/>
        <v>34203916.14</v>
      </c>
      <c r="N53" s="24">
        <f>SUM(N54:N55)</f>
        <v>3278920.26</v>
      </c>
    </row>
    <row r="54" spans="1:14" ht="15" customHeight="1">
      <c r="A54" s="10">
        <v>15</v>
      </c>
      <c r="B54" s="11">
        <v>451</v>
      </c>
      <c r="C54" s="12" t="s">
        <v>45</v>
      </c>
      <c r="D54" s="13">
        <v>79541370</v>
      </c>
      <c r="E54" s="13">
        <v>77551170.69</v>
      </c>
      <c r="F54" s="14">
        <v>1776672.61</v>
      </c>
      <c r="G54" s="14">
        <v>46626178.81</v>
      </c>
      <c r="H54" s="37">
        <f>G54/G$84</f>
        <v>0.09522114493355023</v>
      </c>
      <c r="I54" s="14">
        <f t="shared" si="1"/>
        <v>30924991.879999995</v>
      </c>
      <c r="J54" s="14">
        <v>7549357.8</v>
      </c>
      <c r="K54" s="14">
        <v>43347258.55</v>
      </c>
      <c r="L54" s="37">
        <f>K54/K$84</f>
        <v>0.09050355421993556</v>
      </c>
      <c r="M54" s="14">
        <f t="shared" si="2"/>
        <v>34203912.14</v>
      </c>
      <c r="N54" s="15">
        <v>3278920.26</v>
      </c>
    </row>
    <row r="55" spans="1:14" ht="15" customHeight="1">
      <c r="A55" s="10">
        <v>15</v>
      </c>
      <c r="B55" s="11">
        <v>512</v>
      </c>
      <c r="C55" s="12" t="s">
        <v>48</v>
      </c>
      <c r="D55" s="13">
        <v>44900</v>
      </c>
      <c r="E55" s="13">
        <v>45700</v>
      </c>
      <c r="F55" s="14">
        <v>-4</v>
      </c>
      <c r="G55" s="14">
        <v>45696</v>
      </c>
      <c r="H55" s="37">
        <f>G55/G$84</f>
        <v>9.332151057487678E-05</v>
      </c>
      <c r="I55" s="14">
        <f t="shared" si="1"/>
        <v>4</v>
      </c>
      <c r="J55" s="14">
        <v>3808</v>
      </c>
      <c r="K55" s="14">
        <v>45696</v>
      </c>
      <c r="L55" s="37">
        <f>K55/K$84</f>
        <v>9.540742718167066E-05</v>
      </c>
      <c r="M55" s="14">
        <f t="shared" si="2"/>
        <v>4</v>
      </c>
      <c r="N55" s="15">
        <v>0</v>
      </c>
    </row>
    <row r="56" spans="1:14" ht="15" customHeight="1">
      <c r="A56" s="20">
        <v>16</v>
      </c>
      <c r="B56" s="21">
        <v>0</v>
      </c>
      <c r="C56" s="22" t="s">
        <v>46</v>
      </c>
      <c r="D56" s="23">
        <f>SUM(D57)</f>
        <v>4420200</v>
      </c>
      <c r="E56" s="23">
        <f>SUM(E57)</f>
        <v>3688009.23</v>
      </c>
      <c r="F56" s="23">
        <f>SUM(F57)</f>
        <v>353172.48</v>
      </c>
      <c r="G56" s="23">
        <f>SUM(G57)</f>
        <v>1808282.86</v>
      </c>
      <c r="H56" s="36">
        <f>G56/G$84</f>
        <v>0.0036929203440532747</v>
      </c>
      <c r="I56" s="31">
        <f t="shared" si="1"/>
        <v>1879726.3699999999</v>
      </c>
      <c r="J56" s="23">
        <f>SUM(J57)</f>
        <v>496473.33</v>
      </c>
      <c r="K56" s="23">
        <f>SUM(K57)</f>
        <v>1780975.98</v>
      </c>
      <c r="L56" s="36">
        <f>K56/K$84</f>
        <v>0.003718450983109124</v>
      </c>
      <c r="M56" s="31">
        <f t="shared" si="2"/>
        <v>1907033.25</v>
      </c>
      <c r="N56" s="24">
        <f>SUM(N57)</f>
        <v>27306.88</v>
      </c>
    </row>
    <row r="57" spans="1:14" ht="15" customHeight="1">
      <c r="A57" s="10">
        <v>16</v>
      </c>
      <c r="B57" s="11">
        <v>482</v>
      </c>
      <c r="C57" s="12" t="s">
        <v>47</v>
      </c>
      <c r="D57" s="13">
        <v>4420200</v>
      </c>
      <c r="E57" s="13">
        <v>3688009.23</v>
      </c>
      <c r="F57" s="14">
        <v>353172.48</v>
      </c>
      <c r="G57" s="14">
        <v>1808282.86</v>
      </c>
      <c r="H57" s="37">
        <f>G57/G$84</f>
        <v>0.0036929203440532747</v>
      </c>
      <c r="I57" s="14">
        <f t="shared" si="1"/>
        <v>1879726.3699999999</v>
      </c>
      <c r="J57" s="14">
        <v>496473.33</v>
      </c>
      <c r="K57" s="14">
        <v>1780975.98</v>
      </c>
      <c r="L57" s="37">
        <f>K57/K$84</f>
        <v>0.003718450983109124</v>
      </c>
      <c r="M57" s="14">
        <f t="shared" si="2"/>
        <v>1907033.25</v>
      </c>
      <c r="N57" s="15">
        <v>27306.88</v>
      </c>
    </row>
    <row r="58" spans="1:14" ht="15" customHeight="1">
      <c r="A58" s="20">
        <v>17</v>
      </c>
      <c r="B58" s="21">
        <v>0</v>
      </c>
      <c r="C58" s="22" t="s">
        <v>100</v>
      </c>
      <c r="D58" s="23">
        <f>SUM(D59)</f>
        <v>19360000</v>
      </c>
      <c r="E58" s="23">
        <f>SUM(E59)</f>
        <v>18926853.02</v>
      </c>
      <c r="F58" s="23">
        <f>SUM(F59)</f>
        <v>-368636.07</v>
      </c>
      <c r="G58" s="23">
        <f>SUM(G59)</f>
        <v>11230937.73</v>
      </c>
      <c r="H58" s="36">
        <f>G58/G$84</f>
        <v>0.022936101062149373</v>
      </c>
      <c r="I58" s="31">
        <f>E58-G58</f>
        <v>7695915.289999999</v>
      </c>
      <c r="J58" s="23">
        <f>SUM(J59)</f>
        <v>3329673.94</v>
      </c>
      <c r="K58" s="23">
        <f>SUM(K59)</f>
        <v>11112379.47</v>
      </c>
      <c r="L58" s="36">
        <f>K58/K$84</f>
        <v>0.02320123282342255</v>
      </c>
      <c r="M58" s="31">
        <f>E58-K58</f>
        <v>7814473.549999999</v>
      </c>
      <c r="N58" s="24">
        <f>SUM(N59)</f>
        <v>118558.26</v>
      </c>
    </row>
    <row r="59" spans="1:14" ht="15" customHeight="1">
      <c r="A59" s="10">
        <v>17</v>
      </c>
      <c r="B59" s="11">
        <v>512</v>
      </c>
      <c r="C59" s="12" t="s">
        <v>48</v>
      </c>
      <c r="D59" s="13">
        <v>19360000</v>
      </c>
      <c r="E59" s="13">
        <v>18926853.02</v>
      </c>
      <c r="F59" s="14">
        <v>-368636.07</v>
      </c>
      <c r="G59" s="14">
        <v>11230937.73</v>
      </c>
      <c r="H59" s="37">
        <f>G59/G$84</f>
        <v>0.022936101062149373</v>
      </c>
      <c r="I59" s="14">
        <f>E59-G59</f>
        <v>7695915.289999999</v>
      </c>
      <c r="J59" s="14">
        <v>3329673.94</v>
      </c>
      <c r="K59" s="14">
        <v>11112379.47</v>
      </c>
      <c r="L59" s="37">
        <f>K59/K$84</f>
        <v>0.02320123282342255</v>
      </c>
      <c r="M59" s="14">
        <f>E59-K59</f>
        <v>7814473.549999999</v>
      </c>
      <c r="N59" s="15">
        <v>118558.26</v>
      </c>
    </row>
    <row r="60" spans="1:14" ht="15" customHeight="1">
      <c r="A60" s="20">
        <v>18</v>
      </c>
      <c r="B60" s="21">
        <v>0</v>
      </c>
      <c r="C60" s="22" t="s">
        <v>66</v>
      </c>
      <c r="D60" s="23">
        <f aca="true" t="shared" si="9" ref="D60:N60">SUM(D61+D62)</f>
        <v>3480400</v>
      </c>
      <c r="E60" s="23">
        <f t="shared" si="9"/>
        <v>3920390</v>
      </c>
      <c r="F60" s="23">
        <f t="shared" si="9"/>
        <v>344970.62</v>
      </c>
      <c r="G60" s="23">
        <f t="shared" si="9"/>
        <v>2824667.82</v>
      </c>
      <c r="H60" s="36">
        <f>G60/G$84</f>
        <v>0.005768607051703522</v>
      </c>
      <c r="I60" s="31">
        <f t="shared" si="1"/>
        <v>1095722.1800000002</v>
      </c>
      <c r="J60" s="23">
        <f t="shared" si="9"/>
        <v>489371.75</v>
      </c>
      <c r="K60" s="23">
        <f t="shared" si="9"/>
        <v>2801408.09</v>
      </c>
      <c r="L60" s="36">
        <f>K60/K$84</f>
        <v>0.005848983244765801</v>
      </c>
      <c r="M60" s="31">
        <f t="shared" si="2"/>
        <v>1118981.9100000001</v>
      </c>
      <c r="N60" s="24">
        <f t="shared" si="9"/>
        <v>23259.730000000003</v>
      </c>
    </row>
    <row r="61" spans="1:14" ht="15" customHeight="1">
      <c r="A61" s="10">
        <v>18</v>
      </c>
      <c r="B61" s="11">
        <v>541</v>
      </c>
      <c r="C61" s="12" t="s">
        <v>67</v>
      </c>
      <c r="D61" s="13">
        <v>2293900</v>
      </c>
      <c r="E61" s="13">
        <v>2675900</v>
      </c>
      <c r="F61" s="14">
        <v>229970.68</v>
      </c>
      <c r="G61" s="14">
        <v>1722062.41</v>
      </c>
      <c r="H61" s="37">
        <f>G61/G$84</f>
        <v>0.0035168387912599087</v>
      </c>
      <c r="I61" s="14">
        <f t="shared" si="1"/>
        <v>953837.5900000001</v>
      </c>
      <c r="J61" s="14">
        <v>273161.29</v>
      </c>
      <c r="K61" s="14">
        <v>1715413.26</v>
      </c>
      <c r="L61" s="37">
        <f>K61/K$84</f>
        <v>0.003581564375217136</v>
      </c>
      <c r="M61" s="14">
        <f t="shared" si="2"/>
        <v>960486.74</v>
      </c>
      <c r="N61" s="15">
        <v>6649.15</v>
      </c>
    </row>
    <row r="62" spans="1:14" ht="15" customHeight="1">
      <c r="A62" s="10">
        <v>18</v>
      </c>
      <c r="B62" s="11">
        <v>542</v>
      </c>
      <c r="C62" s="12" t="s">
        <v>85</v>
      </c>
      <c r="D62" s="13">
        <v>1186500</v>
      </c>
      <c r="E62" s="13">
        <v>1244490</v>
      </c>
      <c r="F62" s="14">
        <v>114999.94</v>
      </c>
      <c r="G62" s="14">
        <v>1102605.41</v>
      </c>
      <c r="H62" s="37">
        <f>G62/G$84</f>
        <v>0.002251768260443613</v>
      </c>
      <c r="I62" s="14">
        <f t="shared" si="1"/>
        <v>141884.59000000008</v>
      </c>
      <c r="J62" s="14">
        <v>216210.46</v>
      </c>
      <c r="K62" s="14">
        <v>1085994.83</v>
      </c>
      <c r="L62" s="37">
        <f>K62/K$84</f>
        <v>0.002267418869548665</v>
      </c>
      <c r="M62" s="14">
        <f t="shared" si="2"/>
        <v>158495.16999999993</v>
      </c>
      <c r="N62" s="15">
        <v>16610.58</v>
      </c>
    </row>
    <row r="63" spans="1:14" ht="15" customHeight="1">
      <c r="A63" s="20">
        <v>20</v>
      </c>
      <c r="B63" s="21">
        <v>0</v>
      </c>
      <c r="C63" s="22" t="s">
        <v>49</v>
      </c>
      <c r="D63" s="23">
        <f aca="true" t="shared" si="10" ref="D63:K63">SUM(D64:D66)</f>
        <v>2670900</v>
      </c>
      <c r="E63" s="23">
        <f t="shared" si="10"/>
        <v>2991150</v>
      </c>
      <c r="F63" s="23">
        <f t="shared" si="10"/>
        <v>298643.55000000005</v>
      </c>
      <c r="G63" s="23">
        <f t="shared" si="10"/>
        <v>2661707.68</v>
      </c>
      <c r="H63" s="36">
        <f>G63/G$84</f>
        <v>0.005435805790580155</v>
      </c>
      <c r="I63" s="31">
        <f t="shared" si="1"/>
        <v>329442.31999999983</v>
      </c>
      <c r="J63" s="23">
        <f t="shared" si="10"/>
        <v>462832.10000000003</v>
      </c>
      <c r="K63" s="23">
        <f t="shared" si="10"/>
        <v>2618113.2600000002</v>
      </c>
      <c r="L63" s="36">
        <f>K63/K$84</f>
        <v>0.005466286988069336</v>
      </c>
      <c r="M63" s="31">
        <f t="shared" si="2"/>
        <v>373036.73999999976</v>
      </c>
      <c r="N63" s="24">
        <f>SUM(N64:N66)</f>
        <v>43594.42</v>
      </c>
    </row>
    <row r="64" spans="1:14" ht="15" customHeight="1">
      <c r="A64" s="10">
        <v>20</v>
      </c>
      <c r="B64" s="11">
        <v>602</v>
      </c>
      <c r="C64" s="12" t="s">
        <v>68</v>
      </c>
      <c r="D64" s="13">
        <v>243600</v>
      </c>
      <c r="E64" s="13">
        <v>272002.5</v>
      </c>
      <c r="F64" s="14">
        <v>176</v>
      </c>
      <c r="G64" s="14">
        <v>120261.16</v>
      </c>
      <c r="H64" s="37">
        <f>G64/G$84</f>
        <v>0.00024560033951958487</v>
      </c>
      <c r="I64" s="14">
        <f t="shared" si="1"/>
        <v>151741.34</v>
      </c>
      <c r="J64" s="14">
        <v>2630.5</v>
      </c>
      <c r="K64" s="14">
        <v>88261.16</v>
      </c>
      <c r="L64" s="37">
        <f>K64/K$84</f>
        <v>0.0001842780592539781</v>
      </c>
      <c r="M64" s="14">
        <f t="shared" si="2"/>
        <v>183741.34</v>
      </c>
      <c r="N64" s="15">
        <v>32000</v>
      </c>
    </row>
    <row r="65" spans="1:14" ht="15" customHeight="1">
      <c r="A65" s="10">
        <v>20</v>
      </c>
      <c r="B65" s="11">
        <v>605</v>
      </c>
      <c r="C65" s="12" t="s">
        <v>50</v>
      </c>
      <c r="D65" s="13">
        <v>2389000</v>
      </c>
      <c r="E65" s="13">
        <v>2680847.5</v>
      </c>
      <c r="F65" s="14">
        <v>292730.15</v>
      </c>
      <c r="G65" s="14">
        <v>2514217.41</v>
      </c>
      <c r="H65" s="37">
        <f>G65/G$84</f>
        <v>0.005134597483693416</v>
      </c>
      <c r="I65" s="14">
        <f t="shared" si="1"/>
        <v>166630.08999999985</v>
      </c>
      <c r="J65" s="14">
        <v>454464.2</v>
      </c>
      <c r="K65" s="14">
        <v>2502622.99</v>
      </c>
      <c r="L65" s="37">
        <f>K65/K$84</f>
        <v>0.005225158015616244</v>
      </c>
      <c r="M65" s="14">
        <f t="shared" si="2"/>
        <v>178224.50999999978</v>
      </c>
      <c r="N65" s="15">
        <v>11594.42</v>
      </c>
    </row>
    <row r="66" spans="1:14" ht="15" customHeight="1">
      <c r="A66" s="10">
        <v>20</v>
      </c>
      <c r="B66" s="11">
        <v>606</v>
      </c>
      <c r="C66" s="12" t="s">
        <v>61</v>
      </c>
      <c r="D66" s="13">
        <v>38300</v>
      </c>
      <c r="E66" s="13">
        <v>38300</v>
      </c>
      <c r="F66" s="14">
        <v>5737.4</v>
      </c>
      <c r="G66" s="14">
        <v>27229.11</v>
      </c>
      <c r="H66" s="37">
        <f>G66/G$84</f>
        <v>5.560796736715431E-05</v>
      </c>
      <c r="I66" s="14">
        <f t="shared" si="1"/>
        <v>11070.89</v>
      </c>
      <c r="J66" s="14">
        <v>5737.4</v>
      </c>
      <c r="K66" s="14">
        <v>27229.11</v>
      </c>
      <c r="L66" s="37">
        <f>K66/K$84</f>
        <v>5.685091319911371E-05</v>
      </c>
      <c r="M66" s="14">
        <f t="shared" si="2"/>
        <v>11070.89</v>
      </c>
      <c r="N66" s="15">
        <v>0</v>
      </c>
    </row>
    <row r="67" spans="1:14" ht="15" customHeight="1">
      <c r="A67" s="20">
        <v>23</v>
      </c>
      <c r="B67" s="21">
        <v>0</v>
      </c>
      <c r="C67" s="22" t="s">
        <v>62</v>
      </c>
      <c r="D67" s="23">
        <f>SUM(D68:D71)</f>
        <v>15779800</v>
      </c>
      <c r="E67" s="23">
        <f aca="true" t="shared" si="11" ref="E67:K67">SUM(E68:E71)</f>
        <v>15330224.530000001</v>
      </c>
      <c r="F67" s="23">
        <f t="shared" si="11"/>
        <v>956279.28</v>
      </c>
      <c r="G67" s="23">
        <f t="shared" si="11"/>
        <v>8610139.969999999</v>
      </c>
      <c r="H67" s="36">
        <f>G67/G$84</f>
        <v>0.017583842530232936</v>
      </c>
      <c r="I67" s="31">
        <f t="shared" si="1"/>
        <v>6720084.560000002</v>
      </c>
      <c r="J67" s="23">
        <f t="shared" si="11"/>
        <v>1776431.21</v>
      </c>
      <c r="K67" s="23">
        <f t="shared" si="11"/>
        <v>7960370.28</v>
      </c>
      <c r="L67" s="36">
        <f>K67/K$84</f>
        <v>0.016620239141899404</v>
      </c>
      <c r="M67" s="31">
        <f t="shared" si="2"/>
        <v>7369854.250000001</v>
      </c>
      <c r="N67" s="24">
        <f>SUM(N68:N71)</f>
        <v>649769.69</v>
      </c>
    </row>
    <row r="68" spans="1:14" ht="15" customHeight="1">
      <c r="A68" s="10">
        <v>23</v>
      </c>
      <c r="B68" s="11">
        <v>572</v>
      </c>
      <c r="C68" s="12" t="s">
        <v>69</v>
      </c>
      <c r="D68" s="13">
        <v>2061600</v>
      </c>
      <c r="E68" s="13">
        <v>747904.49</v>
      </c>
      <c r="F68" s="14">
        <v>0</v>
      </c>
      <c r="G68" s="14">
        <v>514000</v>
      </c>
      <c r="H68" s="37">
        <f>G68/G$84</f>
        <v>0.00104970361597266</v>
      </c>
      <c r="I68" s="14">
        <f t="shared" si="1"/>
        <v>233904.49</v>
      </c>
      <c r="J68" s="14">
        <v>0</v>
      </c>
      <c r="K68" s="14">
        <v>257000</v>
      </c>
      <c r="L68" s="37">
        <f>K68/K$84</f>
        <v>0.0005365832629921516</v>
      </c>
      <c r="M68" s="14">
        <f t="shared" si="2"/>
        <v>490904.49</v>
      </c>
      <c r="N68" s="15">
        <v>257000</v>
      </c>
    </row>
    <row r="69" spans="1:14" ht="15" customHeight="1">
      <c r="A69" s="10">
        <v>23</v>
      </c>
      <c r="B69" s="11">
        <v>691</v>
      </c>
      <c r="C69" s="12" t="s">
        <v>70</v>
      </c>
      <c r="D69" s="13">
        <v>3568400</v>
      </c>
      <c r="E69" s="13">
        <v>3886290.2</v>
      </c>
      <c r="F69" s="14">
        <v>696525.15</v>
      </c>
      <c r="G69" s="14">
        <v>3747039.08</v>
      </c>
      <c r="H69" s="37">
        <f>G69/G$84</f>
        <v>0.007652296637095076</v>
      </c>
      <c r="I69" s="14">
        <f t="shared" si="1"/>
        <v>139251.1200000001</v>
      </c>
      <c r="J69" s="14">
        <v>793498.11</v>
      </c>
      <c r="K69" s="14">
        <v>3660649.64</v>
      </c>
      <c r="L69" s="37">
        <f>K69/K$84</f>
        <v>0.0076429701498141826</v>
      </c>
      <c r="M69" s="14">
        <f t="shared" si="2"/>
        <v>225640.56000000006</v>
      </c>
      <c r="N69" s="15">
        <v>86389.44</v>
      </c>
    </row>
    <row r="70" spans="1:14" ht="15" customHeight="1">
      <c r="A70" s="10">
        <v>23</v>
      </c>
      <c r="B70" s="11">
        <v>692</v>
      </c>
      <c r="C70" s="12" t="s">
        <v>63</v>
      </c>
      <c r="D70" s="13">
        <v>182000</v>
      </c>
      <c r="E70" s="13">
        <v>74242.5</v>
      </c>
      <c r="F70" s="14">
        <v>0</v>
      </c>
      <c r="G70" s="14">
        <v>0</v>
      </c>
      <c r="H70" s="37">
        <f>G70/G$84</f>
        <v>0</v>
      </c>
      <c r="I70" s="14">
        <f t="shared" si="1"/>
        <v>74242.5</v>
      </c>
      <c r="J70" s="14">
        <v>0</v>
      </c>
      <c r="K70" s="14">
        <v>0</v>
      </c>
      <c r="L70" s="37">
        <f>K70/K$84</f>
        <v>0</v>
      </c>
      <c r="M70" s="14">
        <f t="shared" si="2"/>
        <v>74242.5</v>
      </c>
      <c r="N70" s="15">
        <v>0</v>
      </c>
    </row>
    <row r="71" spans="1:14" ht="15" customHeight="1">
      <c r="A71" s="10">
        <v>23</v>
      </c>
      <c r="B71" s="11">
        <v>695</v>
      </c>
      <c r="C71" s="12" t="s">
        <v>51</v>
      </c>
      <c r="D71" s="13">
        <v>9967800</v>
      </c>
      <c r="E71" s="13">
        <v>10621787.34</v>
      </c>
      <c r="F71" s="14">
        <v>259754.13</v>
      </c>
      <c r="G71" s="14">
        <v>4349100.89</v>
      </c>
      <c r="H71" s="37">
        <f>G71/G$84</f>
        <v>0.008881842277165201</v>
      </c>
      <c r="I71" s="14">
        <f t="shared" si="1"/>
        <v>6272686.45</v>
      </c>
      <c r="J71" s="14">
        <v>982933.1</v>
      </c>
      <c r="K71" s="14">
        <v>4042720.64</v>
      </c>
      <c r="L71" s="37">
        <f>K71/K$84</f>
        <v>0.00844068572909307</v>
      </c>
      <c r="M71" s="14">
        <f t="shared" si="2"/>
        <v>6579066.699999999</v>
      </c>
      <c r="N71" s="15">
        <v>306380.25</v>
      </c>
    </row>
    <row r="72" spans="1:14" ht="15" customHeight="1">
      <c r="A72" s="20">
        <v>24</v>
      </c>
      <c r="B72" s="21">
        <v>0</v>
      </c>
      <c r="C72" s="22" t="s">
        <v>71</v>
      </c>
      <c r="D72" s="23">
        <f aca="true" t="shared" si="12" ref="D72:K72">SUM(D73:D74)</f>
        <v>4419400</v>
      </c>
      <c r="E72" s="23">
        <f t="shared" si="12"/>
        <v>4442385.36</v>
      </c>
      <c r="F72" s="23">
        <f t="shared" si="12"/>
        <v>374607.62</v>
      </c>
      <c r="G72" s="23">
        <f t="shared" si="12"/>
        <v>4360353.43</v>
      </c>
      <c r="H72" s="36">
        <f>G72/G$84</f>
        <v>0.00890482249492177</v>
      </c>
      <c r="I72" s="31">
        <f t="shared" si="1"/>
        <v>82031.93000000063</v>
      </c>
      <c r="J72" s="23">
        <f t="shared" si="12"/>
        <v>564038.33</v>
      </c>
      <c r="K72" s="23">
        <f t="shared" si="12"/>
        <v>4271793.55</v>
      </c>
      <c r="L72" s="36">
        <f>K72/K$84</f>
        <v>0.008918960785555746</v>
      </c>
      <c r="M72" s="31">
        <f t="shared" si="2"/>
        <v>170591.81000000052</v>
      </c>
      <c r="N72" s="24">
        <f>SUM(N73:N74)</f>
        <v>88559.88</v>
      </c>
    </row>
    <row r="73" spans="1:14" ht="15" customHeight="1">
      <c r="A73" s="10">
        <v>24</v>
      </c>
      <c r="B73" s="11">
        <v>131</v>
      </c>
      <c r="C73" s="12" t="s">
        <v>19</v>
      </c>
      <c r="D73" s="13">
        <v>4417400</v>
      </c>
      <c r="E73" s="13">
        <v>4440385.36</v>
      </c>
      <c r="F73" s="14">
        <v>374607.62</v>
      </c>
      <c r="G73" s="14">
        <v>4360353.43</v>
      </c>
      <c r="H73" s="37">
        <f>G73/G$84</f>
        <v>0.00890482249492177</v>
      </c>
      <c r="I73" s="14">
        <f t="shared" si="1"/>
        <v>80031.93000000063</v>
      </c>
      <c r="J73" s="14">
        <v>564038.33</v>
      </c>
      <c r="K73" s="14">
        <v>4271793.55</v>
      </c>
      <c r="L73" s="37">
        <f>K73/K$84</f>
        <v>0.008918960785555746</v>
      </c>
      <c r="M73" s="14">
        <f t="shared" si="2"/>
        <v>168591.81000000052</v>
      </c>
      <c r="N73" s="15">
        <v>88559.88</v>
      </c>
    </row>
    <row r="74" spans="1:14" ht="15" customHeight="1">
      <c r="A74" s="10">
        <v>24</v>
      </c>
      <c r="B74" s="11">
        <v>722</v>
      </c>
      <c r="C74" s="12" t="s">
        <v>72</v>
      </c>
      <c r="D74" s="13">
        <v>2000</v>
      </c>
      <c r="E74" s="13">
        <v>2000</v>
      </c>
      <c r="F74" s="14">
        <v>0</v>
      </c>
      <c r="G74" s="14">
        <v>0</v>
      </c>
      <c r="H74" s="37">
        <f>G74/G$84</f>
        <v>0</v>
      </c>
      <c r="I74" s="14">
        <f t="shared" si="1"/>
        <v>2000</v>
      </c>
      <c r="J74" s="14">
        <v>0</v>
      </c>
      <c r="K74" s="14">
        <v>0</v>
      </c>
      <c r="L74" s="37">
        <f>K74/K$84</f>
        <v>0</v>
      </c>
      <c r="M74" s="14">
        <f t="shared" si="2"/>
        <v>2000</v>
      </c>
      <c r="N74" s="15">
        <v>0</v>
      </c>
    </row>
    <row r="75" spans="1:14" ht="15" customHeight="1">
      <c r="A75" s="20">
        <v>26</v>
      </c>
      <c r="B75" s="21">
        <v>0</v>
      </c>
      <c r="C75" s="22" t="s">
        <v>73</v>
      </c>
      <c r="D75" s="23">
        <f>SUM(D76:D76)</f>
        <v>9081420</v>
      </c>
      <c r="E75" s="23">
        <f aca="true" t="shared" si="13" ref="E75:N75">SUM(E76:E76)</f>
        <v>9601175.86</v>
      </c>
      <c r="F75" s="23">
        <f t="shared" si="13"/>
        <v>488491.55</v>
      </c>
      <c r="G75" s="23">
        <f t="shared" si="13"/>
        <v>8335076.96</v>
      </c>
      <c r="H75" s="36">
        <f>G75/G$84</f>
        <v>0.017022101992845148</v>
      </c>
      <c r="I75" s="31">
        <f t="shared" si="1"/>
        <v>1266098.8999999994</v>
      </c>
      <c r="J75" s="23">
        <f t="shared" si="13"/>
        <v>2009547.44</v>
      </c>
      <c r="K75" s="23">
        <f t="shared" si="13"/>
        <v>8013788.66</v>
      </c>
      <c r="L75" s="36">
        <f>K75/K$84</f>
        <v>0.01673176991483386</v>
      </c>
      <c r="M75" s="31">
        <f t="shared" si="2"/>
        <v>1587387.1999999993</v>
      </c>
      <c r="N75" s="24">
        <f t="shared" si="13"/>
        <v>321288.3</v>
      </c>
    </row>
    <row r="76" spans="1:14" ht="15" customHeight="1">
      <c r="A76" s="10">
        <v>26</v>
      </c>
      <c r="B76" s="11">
        <v>782</v>
      </c>
      <c r="C76" s="12" t="s">
        <v>74</v>
      </c>
      <c r="D76" s="13">
        <v>9081420</v>
      </c>
      <c r="E76" s="13">
        <v>9601175.86</v>
      </c>
      <c r="F76" s="14">
        <v>488491.55</v>
      </c>
      <c r="G76" s="14">
        <v>8335076.96</v>
      </c>
      <c r="H76" s="37">
        <f>G76/G$84</f>
        <v>0.017022101992845148</v>
      </c>
      <c r="I76" s="14">
        <f t="shared" si="1"/>
        <v>1266098.8999999994</v>
      </c>
      <c r="J76" s="14">
        <v>2009547.44</v>
      </c>
      <c r="K76" s="14">
        <v>8013788.66</v>
      </c>
      <c r="L76" s="37">
        <f>K76/K$84</f>
        <v>0.01673176991483386</v>
      </c>
      <c r="M76" s="14">
        <f t="shared" si="2"/>
        <v>1587387.1999999993</v>
      </c>
      <c r="N76" s="15">
        <v>321288.3</v>
      </c>
    </row>
    <row r="77" spans="1:14" ht="15" customHeight="1">
      <c r="A77" s="20">
        <v>27</v>
      </c>
      <c r="B77" s="21">
        <v>0</v>
      </c>
      <c r="C77" s="22" t="s">
        <v>52</v>
      </c>
      <c r="D77" s="23">
        <f>D78</f>
        <v>6765900</v>
      </c>
      <c r="E77" s="23">
        <f aca="true" t="shared" si="14" ref="E77:N77">E78</f>
        <v>7257968.19</v>
      </c>
      <c r="F77" s="23">
        <f t="shared" si="14"/>
        <v>738938.24</v>
      </c>
      <c r="G77" s="23">
        <f t="shared" si="14"/>
        <v>6924544.31</v>
      </c>
      <c r="H77" s="36">
        <f>G77/G$84</f>
        <v>0.01414147704507764</v>
      </c>
      <c r="I77" s="31">
        <f aca="true" t="shared" si="15" ref="I77:I83">E77-G77</f>
        <v>333423.8800000008</v>
      </c>
      <c r="J77" s="23">
        <f t="shared" si="14"/>
        <v>1159151.84</v>
      </c>
      <c r="K77" s="23">
        <f t="shared" si="14"/>
        <v>6823998.65</v>
      </c>
      <c r="L77" s="36">
        <f>K77/K$84</f>
        <v>0.014247639931015708</v>
      </c>
      <c r="M77" s="31">
        <f aca="true" t="shared" si="16" ref="M77:M83">E77-K77</f>
        <v>433969.54000000004</v>
      </c>
      <c r="N77" s="24">
        <f t="shared" si="14"/>
        <v>100545.66</v>
      </c>
    </row>
    <row r="78" spans="1:14" ht="15" customHeight="1">
      <c r="A78" s="10">
        <v>27</v>
      </c>
      <c r="B78" s="11">
        <v>812</v>
      </c>
      <c r="C78" s="12" t="s">
        <v>53</v>
      </c>
      <c r="D78" s="13">
        <v>6765900</v>
      </c>
      <c r="E78" s="13">
        <v>7257968.19</v>
      </c>
      <c r="F78" s="14">
        <v>738938.24</v>
      </c>
      <c r="G78" s="14">
        <v>6924544.31</v>
      </c>
      <c r="H78" s="37">
        <f>G78/G$84</f>
        <v>0.01414147704507764</v>
      </c>
      <c r="I78" s="14">
        <f t="shared" si="15"/>
        <v>333423.8800000008</v>
      </c>
      <c r="J78" s="14">
        <v>1159151.84</v>
      </c>
      <c r="K78" s="14">
        <v>6823998.65</v>
      </c>
      <c r="L78" s="37">
        <f>K78/K$84</f>
        <v>0.014247639931015708</v>
      </c>
      <c r="M78" s="14">
        <f t="shared" si="16"/>
        <v>433969.54000000004</v>
      </c>
      <c r="N78" s="15">
        <v>100545.66</v>
      </c>
    </row>
    <row r="79" spans="1:14" ht="15" customHeight="1">
      <c r="A79" s="20">
        <v>28</v>
      </c>
      <c r="B79" s="21">
        <v>0</v>
      </c>
      <c r="C79" s="22" t="s">
        <v>54</v>
      </c>
      <c r="D79" s="23">
        <f>D80+D81</f>
        <v>10293700</v>
      </c>
      <c r="E79" s="23">
        <f>E80+E81</f>
        <v>8379300</v>
      </c>
      <c r="F79" s="23">
        <f>F80+F81</f>
        <v>1385447.19</v>
      </c>
      <c r="G79" s="23">
        <f>G80+G81</f>
        <v>7872365.07</v>
      </c>
      <c r="H79" s="36">
        <f>G79/G$84</f>
        <v>0.01607714023392191</v>
      </c>
      <c r="I79" s="31">
        <f t="shared" si="15"/>
        <v>506934.9299999997</v>
      </c>
      <c r="J79" s="23">
        <f>J80+J81</f>
        <v>1385447.19</v>
      </c>
      <c r="K79" s="23">
        <f>K80+K81</f>
        <v>7872365.07</v>
      </c>
      <c r="L79" s="36">
        <f>K79/K$84</f>
        <v>0.01643649547364217</v>
      </c>
      <c r="M79" s="30">
        <f t="shared" si="16"/>
        <v>506934.9299999997</v>
      </c>
      <c r="N79" s="24">
        <f>N80+N81</f>
        <v>0</v>
      </c>
    </row>
    <row r="80" spans="1:14" ht="15" customHeight="1">
      <c r="A80" s="10">
        <v>28</v>
      </c>
      <c r="B80" s="11">
        <v>843</v>
      </c>
      <c r="C80" s="12" t="s">
        <v>55</v>
      </c>
      <c r="D80" s="13">
        <v>10293700</v>
      </c>
      <c r="E80" s="13">
        <v>8379300</v>
      </c>
      <c r="F80" s="14">
        <v>1385447.19</v>
      </c>
      <c r="G80" s="14">
        <v>7872365.07</v>
      </c>
      <c r="H80" s="37">
        <f>G80/G$84</f>
        <v>0.01607714023392191</v>
      </c>
      <c r="I80" s="14">
        <f t="shared" si="15"/>
        <v>506934.9299999997</v>
      </c>
      <c r="J80" s="14">
        <v>1385447.19</v>
      </c>
      <c r="K80" s="14">
        <v>7872365.07</v>
      </c>
      <c r="L80" s="37">
        <f>K80/K$84</f>
        <v>0.01643649547364217</v>
      </c>
      <c r="M80" s="14">
        <f t="shared" si="16"/>
        <v>506934.9299999997</v>
      </c>
      <c r="N80" s="15">
        <v>0</v>
      </c>
    </row>
    <row r="81" spans="1:14" ht="15" customHeight="1">
      <c r="A81" s="10">
        <v>28</v>
      </c>
      <c r="B81" s="11">
        <v>846</v>
      </c>
      <c r="C81" s="12" t="s">
        <v>56</v>
      </c>
      <c r="D81" s="13">
        <v>0</v>
      </c>
      <c r="E81" s="13">
        <v>0</v>
      </c>
      <c r="F81" s="14">
        <v>0</v>
      </c>
      <c r="G81" s="14">
        <v>0</v>
      </c>
      <c r="H81" s="37">
        <f>G81/G$84</f>
        <v>0</v>
      </c>
      <c r="I81" s="14">
        <f t="shared" si="15"/>
        <v>0</v>
      </c>
      <c r="J81" s="14">
        <v>0</v>
      </c>
      <c r="K81" s="14">
        <v>0</v>
      </c>
      <c r="L81" s="37">
        <f>K81/K$84</f>
        <v>0</v>
      </c>
      <c r="M81" s="14">
        <f t="shared" si="16"/>
        <v>0</v>
      </c>
      <c r="N81" s="15">
        <v>0</v>
      </c>
    </row>
    <row r="82" spans="1:14" ht="15" customHeight="1">
      <c r="A82" s="20">
        <v>99</v>
      </c>
      <c r="B82" s="21">
        <v>0</v>
      </c>
      <c r="C82" s="22" t="s">
        <v>84</v>
      </c>
      <c r="D82" s="23">
        <f aca="true" t="shared" si="17" ref="D82:N82">SUM(D83)</f>
        <v>4896540</v>
      </c>
      <c r="E82" s="23">
        <f t="shared" si="17"/>
        <v>4896540</v>
      </c>
      <c r="F82" s="23">
        <f t="shared" si="17"/>
        <v>0</v>
      </c>
      <c r="G82" s="23">
        <f t="shared" si="17"/>
        <v>0</v>
      </c>
      <c r="H82" s="36">
        <f>G82/G$84</f>
        <v>0</v>
      </c>
      <c r="I82" s="31">
        <f t="shared" si="15"/>
        <v>4896540</v>
      </c>
      <c r="J82" s="23">
        <f t="shared" si="17"/>
        <v>0</v>
      </c>
      <c r="K82" s="23">
        <f t="shared" si="17"/>
        <v>0</v>
      </c>
      <c r="L82" s="36">
        <f>K82/K$84</f>
        <v>0</v>
      </c>
      <c r="M82" s="31">
        <f t="shared" si="16"/>
        <v>4896540</v>
      </c>
      <c r="N82" s="24">
        <f t="shared" si="17"/>
        <v>0</v>
      </c>
    </row>
    <row r="83" spans="1:14" ht="15" customHeight="1">
      <c r="A83" s="10">
        <v>99</v>
      </c>
      <c r="B83" s="11">
        <v>999</v>
      </c>
      <c r="C83" s="12" t="s">
        <v>84</v>
      </c>
      <c r="D83" s="13">
        <v>4896540</v>
      </c>
      <c r="E83" s="13">
        <v>4896540</v>
      </c>
      <c r="F83" s="14">
        <v>0</v>
      </c>
      <c r="G83" s="14">
        <v>0</v>
      </c>
      <c r="H83" s="37">
        <f>G83/G$84</f>
        <v>0</v>
      </c>
      <c r="I83" s="14">
        <f t="shared" si="15"/>
        <v>4896540</v>
      </c>
      <c r="J83" s="14">
        <v>0</v>
      </c>
      <c r="K83" s="14">
        <v>0</v>
      </c>
      <c r="L83" s="37">
        <f>K83/K$84</f>
        <v>0</v>
      </c>
      <c r="M83" s="14">
        <f t="shared" si="16"/>
        <v>4896540</v>
      </c>
      <c r="N83" s="15"/>
    </row>
    <row r="84" spans="1:14" ht="15" customHeight="1" thickBot="1">
      <c r="A84" s="16"/>
      <c r="B84" s="17"/>
      <c r="C84" s="17" t="s">
        <v>57</v>
      </c>
      <c r="D84" s="18">
        <f>SUM(D10+D12+D14+D21+D24+D30+D32+D38+D41+D48+D50+D53+D56+D60+D63+D67+D72+D75+D77+D79+D82,D58)</f>
        <v>542096100</v>
      </c>
      <c r="E84" s="18">
        <f>SUM(E10+E12+E14+E21+E24+E30+E32+E38+E41+E48+E50+E53+E56+E60+E63+E67+E72+E75+E77+E79+E82,E58)</f>
        <v>567203537.3500001</v>
      </c>
      <c r="F84" s="18">
        <f>SUM(F10+F12+F14+F21+F24+F30+F32+F38+F41+F48+F50+F53+F56+F60+F63+F67+F72+F75+F77+F79+F82,F58)</f>
        <v>54376323.83999998</v>
      </c>
      <c r="G84" s="18">
        <f>SUM(G10+G12+G14+G21+G24+G30+G32+G38+G41+G48+G50+G53+G56+G60+G63+G67+G72+G75+G77+G79+G82,G58)</f>
        <v>489662026.66999996</v>
      </c>
      <c r="H84" s="38">
        <f>SUM(H10+H12+H14+H21+H24+H30+H32+H38+H41+H48+H50+H53+H56+H60+H63+H67+H72+H75+H77+H79+H82+H58)</f>
        <v>1.0000000000000002</v>
      </c>
      <c r="I84" s="18">
        <f>SUM(I10+I12+I14+I21+I24+I30+I32+I38+I41+I48+I50+I53+I56+I60+I63+I67+I72+I75+I77+I79+I82+I58)</f>
        <v>77541510.67999998</v>
      </c>
      <c r="J84" s="18">
        <f>SUM(J10+J12+J14+J21+J24+J30+J32+J38+J41+J48+J50+J53+J56+J60+J63+J67+J72+J75+J77+J79+J82+J58)</f>
        <v>98223011.86999999</v>
      </c>
      <c r="K84" s="18">
        <f>SUM(K10+K12+K14+K21+K24+K30+K32+K38+K41+K48+K50+K53+K56+K60+K63+K67+K72+K75+K77+K79+K82+K58)</f>
        <v>478956422.4699999</v>
      </c>
      <c r="L84" s="38">
        <f>SUM(L10+L12+L14+L21+L24+L30+L32+L38+L41+L48+L50+L53+L56+L60+L63+L67+L72+L75+L77+L79+L82+L58)</f>
        <v>1</v>
      </c>
      <c r="M84" s="18">
        <f>SUM(M10+M12+M14+M21+M24+M30+M32+M38+M41+M48+M50+M53+M56+M60+M63+M67+M72+M75+M77+M79+M82+M58)</f>
        <v>88247114.88000004</v>
      </c>
      <c r="N84" s="19">
        <f>SUM(N77,N75,N72,N67,N63,N60,N58,N56,N53,N50,N48,N41,N38,N32,N30,N24,N21,N14,N12,N10)</f>
        <v>10705604.202999998</v>
      </c>
    </row>
    <row r="85" ht="13.5" thickTop="1">
      <c r="E85" s="2"/>
    </row>
    <row r="86" ht="12.75">
      <c r="D86" s="42"/>
    </row>
    <row r="87" spans="1:14" ht="12.75">
      <c r="A87" s="47" t="s">
        <v>78</v>
      </c>
      <c r="B87" s="47"/>
      <c r="C87" s="47"/>
      <c r="D87" s="47"/>
      <c r="E87" s="46" t="s">
        <v>80</v>
      </c>
      <c r="F87" s="46"/>
      <c r="G87" s="46"/>
      <c r="H87" s="46" t="s">
        <v>103</v>
      </c>
      <c r="I87" s="46"/>
      <c r="J87" s="46"/>
      <c r="K87" s="46" t="s">
        <v>98</v>
      </c>
      <c r="L87" s="46"/>
      <c r="M87" s="46"/>
      <c r="N87" s="46"/>
    </row>
    <row r="88" spans="1:14" ht="12.75">
      <c r="A88" s="47" t="s">
        <v>79</v>
      </c>
      <c r="B88" s="47"/>
      <c r="C88" s="47"/>
      <c r="D88" s="47"/>
      <c r="E88" s="46" t="s">
        <v>81</v>
      </c>
      <c r="F88" s="46"/>
      <c r="G88" s="46"/>
      <c r="H88" s="46" t="s">
        <v>77</v>
      </c>
      <c r="I88" s="46"/>
      <c r="J88" s="46"/>
      <c r="K88" s="46" t="s">
        <v>76</v>
      </c>
      <c r="L88" s="46"/>
      <c r="M88" s="46"/>
      <c r="N88" s="46"/>
    </row>
    <row r="89" spans="1:7" ht="12.75">
      <c r="A89" s="48" t="s">
        <v>82</v>
      </c>
      <c r="B89" s="48"/>
      <c r="C89" s="48"/>
      <c r="D89" s="48"/>
      <c r="E89" s="46" t="s">
        <v>75</v>
      </c>
      <c r="F89" s="46"/>
      <c r="G89" s="46"/>
    </row>
    <row r="92" ht="12.75">
      <c r="H92" s="1"/>
    </row>
    <row r="93" ht="12.75">
      <c r="H93" s="1"/>
    </row>
    <row r="94" spans="1:8" ht="12.75">
      <c r="A94" s="9"/>
      <c r="B94" s="9"/>
      <c r="C94" s="9"/>
      <c r="D94" s="9"/>
      <c r="E94" s="9"/>
      <c r="F94" s="9"/>
      <c r="G94" s="9"/>
      <c r="H94" s="1"/>
    </row>
    <row r="95" spans="1:14" ht="12.75">
      <c r="A95" s="9"/>
      <c r="B95" s="9"/>
      <c r="C95" s="9"/>
      <c r="D95" s="9"/>
      <c r="E95" s="9"/>
      <c r="F95" s="9"/>
      <c r="G95" s="9"/>
      <c r="H95" s="29"/>
      <c r="I95" s="9"/>
      <c r="J95" s="9"/>
      <c r="K95" s="9"/>
      <c r="L95" s="9"/>
      <c r="M95" s="9"/>
      <c r="N95" s="9"/>
    </row>
    <row r="96" spans="4:13" ht="12.75"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4:13" ht="12.75">
      <c r="D97" s="39"/>
      <c r="E97" s="39"/>
      <c r="F97" s="39"/>
      <c r="G97" s="39"/>
      <c r="H97" s="40"/>
      <c r="I97" s="39"/>
      <c r="J97" s="39"/>
      <c r="K97" s="39"/>
      <c r="L97" s="39"/>
      <c r="M97" s="39"/>
    </row>
  </sheetData>
  <sheetProtection/>
  <mergeCells count="22">
    <mergeCell ref="H88:J88"/>
    <mergeCell ref="K87:N87"/>
    <mergeCell ref="K88:N88"/>
    <mergeCell ref="I8:I9"/>
    <mergeCell ref="M8:M9"/>
    <mergeCell ref="J8:L8"/>
    <mergeCell ref="H87:J87"/>
    <mergeCell ref="A1:N1"/>
    <mergeCell ref="A2:N2"/>
    <mergeCell ref="A3:N3"/>
    <mergeCell ref="A7:N7"/>
    <mergeCell ref="A6:E6"/>
    <mergeCell ref="B8:B9"/>
    <mergeCell ref="D8:E8"/>
    <mergeCell ref="F8:H8"/>
    <mergeCell ref="E89:G89"/>
    <mergeCell ref="A87:D87"/>
    <mergeCell ref="A88:D88"/>
    <mergeCell ref="A89:D89"/>
    <mergeCell ref="E87:G87"/>
    <mergeCell ref="A8:A9"/>
    <mergeCell ref="E88:G88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2019-02-01T10:30:31Z</dcterms:modified>
  <cp:category/>
  <cp:version/>
  <cp:contentType/>
  <cp:contentStatus/>
</cp:coreProperties>
</file>