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6º Bim" sheetId="1" r:id="rId1"/>
    <sheet name="Dem. Saude - Despesas-6º Bim" sheetId="2" r:id="rId2"/>
    <sheet name="Dem. Saude - restos pagar- 6º B" sheetId="3" r:id="rId3"/>
  </sheets>
  <definedNames>
    <definedName name="_xlfn.SUMIFS" hidden="1">#NAME?</definedName>
    <definedName name="_xlnm.Print_Area" localSheetId="1">'Dem. Saude - Despesas-6º Bim'!$A$1:$E$21</definedName>
    <definedName name="_xlnm.Print_Area" localSheetId="0">'Dem. Saude - Receitas - 6º Bim'!$A$1:$F$86</definedName>
    <definedName name="_xlnm.Print_Area" localSheetId="2">'Dem. Saude - restos pagar- 6º B'!$A$1:$E$16</definedName>
    <definedName name="Z_FED31D73_12BC_4C9A_9468_72952A34E245_.wvu.PrintArea" localSheetId="1" hidden="1">'Dem. Saude - Despesas-6º Bim'!$A$1:$E$21</definedName>
    <definedName name="Z_FED31D73_12BC_4C9A_9468_72952A34E245_.wvu.PrintArea" localSheetId="0" hidden="1">'Dem. Saude - Receitas - 6º Bim'!$A$1:$F$86</definedName>
    <definedName name="Z_FED31D73_12BC_4C9A_9468_72952A34E245_.wvu.PrintArea" localSheetId="2" hidden="1">'Dem. Saude - restos pagar- 6º B'!$A$1:$E$16</definedName>
  </definedNames>
  <calcPr fullCalcOnLoad="1"/>
</workbook>
</file>

<file path=xl/sharedStrings.xml><?xml version="1.0" encoding="utf-8"?>
<sst xmlns="http://schemas.openxmlformats.org/spreadsheetml/2006/main" count="194" uniqueCount="143">
  <si>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</si>
  <si>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</si>
  <si>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</si>
  <si>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</si>
  <si>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</si>
  <si>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</si>
  <si>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</si>
  <si>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</si>
  <si>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</si>
  <si>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</si>
  <si>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</si>
  <si>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</si>
  <si>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</si>
  <si>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</si>
  <si>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</si>
  <si>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</si>
  <si>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</si>
  <si>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</si>
  <si>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</si>
  <si>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</si>
  <si>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</si>
  <si>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</si>
  <si>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</si>
  <si>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</si>
  <si>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</si>
  <si>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</si>
  <si>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</si>
  <si>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</si>
  <si>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</si>
  <si>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</si>
  <si>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</si>
  <si>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</si>
  <si>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</si>
  <si>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</si>
  <si>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</si>
  <si>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</si>
  <si>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</si>
  <si>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</si>
  <si>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</si>
  <si>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</si>
  <si>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</si>
  <si>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</si>
  <si>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</si>
  <si>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</si>
  <si>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</si>
  <si>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</si>
  <si>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</si>
  <si>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</si>
  <si>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</si>
  <si>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</si>
  <si>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</si>
  <si>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</si>
  <si>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</si>
  <si>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</si>
  <si>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</si>
  <si>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</si>
  <si>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</si>
  <si>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</si>
  <si>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</si>
  <si>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</si>
  <si>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</si>
  <si>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</si>
  <si>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</si>
  <si>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</si>
  <si>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</si>
  <si>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</si>
  <si>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</si>
  <si>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</si>
  <si>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</si>
  <si>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</si>
  <si>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</si>
  <si>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</si>
  <si>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</si>
  <si>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</si>
  <si>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</si>
  <si>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</si>
  <si>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</si>
  <si>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</si>
  <si>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</si>
  <si>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</si>
  <si>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</si>
  <si>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</si>
  <si>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</si>
  <si>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</si>
  <si>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</si>
  <si>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</si>
  <si>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</si>
  <si>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</si>
  <si>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</si>
  <si>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</si>
  <si>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</si>
  <si>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</si>
  <si>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</si>
  <si>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</si>
  <si>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</si>
  <si>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</si>
  <si>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</si>
  <si>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</si>
  <si>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</si>
  <si>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</si>
  <si>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</si>
  <si>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</si>
  <si>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>Inscritos em 2016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</si>
  <si>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</si>
  <si>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</si>
  <si>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</si>
  <si>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</si>
  <si>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</si>
  <si>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Restos a Pagar Cancelados ou Prescritos em 2016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</si>
  <si>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</si>
  <si>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</si>
  <si>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</si>
  <si>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</si>
  <si>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</si>
  <si>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</si>
  <si>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Diferença de limite não cumprido em 2016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</si>
  <si>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</si>
  <si>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</si>
  <si>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</si>
  <si>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</si>
  <si>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</si>
  <si>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</si>
  <si>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</si>
  <si>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</si>
  <si>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</si>
  <si>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</si>
  <si>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</si>
  <si>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</si>
  <si>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</si>
  <si>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</si>
  <si>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Saulo Pedroso de Souza</t>
  </si>
  <si>
    <t>Ass. de Contr. Interno</t>
  </si>
  <si>
    <t>Secret.de Planej. e Finanças</t>
  </si>
  <si>
    <t>Prefeito Municipal</t>
  </si>
  <si>
    <t>Inscritos em 2018</t>
  </si>
  <si>
    <t>Inscritos em Exercícios anteriores a 2014</t>
  </si>
  <si>
    <t>Restos a Pagar Cancelados ou Prescritos em 2018</t>
  </si>
  <si>
    <t>Restos a Pagar Cancelados ou Prescritos em exercícios Anteriores a 2014</t>
  </si>
  <si>
    <t>Diferença de limite não cumprido em 2017</t>
  </si>
  <si>
    <t>Diferença de limite não cumprido em Exercícios Anteriores a 2013</t>
  </si>
  <si>
    <t>Outras Receitas para Financiamento da Saúde</t>
  </si>
  <si>
    <t>Paulo Turato Miotta</t>
  </si>
  <si>
    <t>6º BIMESTRE DE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</si>
</sst>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8" fillId="14" borderId="18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23" borderId="24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0" fillId="0" borderId="0" xfId="0" applyFont="1" applyAlignment="1">
      <alignment horizontal="center" vertical="center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left" vertical="center" indent="1"/>
      <protection hidden="1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3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23" xfId="53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31">
      <selection activeCell="E42" sqref="E42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50" t="s">
        <v>21</v>
      </c>
      <c r="B1" s="50"/>
      <c r="C1" s="50"/>
      <c r="D1" s="50"/>
      <c r="E1" s="50"/>
      <c r="F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142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43" t="s">
        <v>26</v>
      </c>
      <c r="B10" s="37"/>
      <c r="C10" s="37" t="s">
        <v>36</v>
      </c>
      <c r="D10" s="39" t="s">
        <v>46</v>
      </c>
      <c r="E10" s="41" t="s">
        <v>9</v>
      </c>
      <c r="F10" s="42"/>
    </row>
    <row r="11" spans="1:6" ht="19.5" customHeight="1">
      <c r="A11" s="49"/>
      <c r="B11" s="38"/>
      <c r="C11" s="38"/>
      <c r="D11" s="40"/>
      <c r="E11" s="19" t="s">
        <v>48</v>
      </c>
      <c r="F11" s="19" t="s">
        <v>49</v>
      </c>
    </row>
    <row r="12" spans="1:6" ht="19.5" customHeight="1">
      <c r="A12" s="47" t="s">
        <v>27</v>
      </c>
      <c r="B12" s="48"/>
      <c r="C12" s="15">
        <f>SUM(C13:C20)</f>
        <v>200241235</v>
      </c>
      <c r="D12" s="15">
        <f>SUM(D13:D20)</f>
        <v>196724135</v>
      </c>
      <c r="E12" s="15">
        <f>SUM(E13:E20)</f>
        <v>191574650.33</v>
      </c>
      <c r="F12" s="15">
        <f>(E12/D12)*100</f>
        <v>97.38238286319064</v>
      </c>
    </row>
    <row r="13" spans="1:6" ht="19.5" customHeight="1">
      <c r="A13" s="45" t="s">
        <v>28</v>
      </c>
      <c r="B13" s="46"/>
      <c r="C13" s="9">
        <v>107993700</v>
      </c>
      <c r="D13" s="9">
        <v>107993700</v>
      </c>
      <c r="E13" s="9">
        <v>93779105.66</v>
      </c>
      <c r="F13" s="9">
        <f>(E13/D13)*100</f>
        <v>86.83757076570207</v>
      </c>
    </row>
    <row r="14" spans="1:6" ht="19.5" customHeight="1">
      <c r="A14" s="45" t="s">
        <v>29</v>
      </c>
      <c r="B14" s="46"/>
      <c r="C14" s="9">
        <v>17537200</v>
      </c>
      <c r="D14" s="9">
        <v>17537200</v>
      </c>
      <c r="E14" s="9">
        <v>14826749.21</v>
      </c>
      <c r="F14" s="9">
        <f aca="true" t="shared" si="0" ref="F14:F20">(E14/D14)*100</f>
        <v>84.54456361334763</v>
      </c>
    </row>
    <row r="15" spans="1:6" ht="19.5" customHeight="1">
      <c r="A15" s="45" t="s">
        <v>30</v>
      </c>
      <c r="B15" s="46"/>
      <c r="C15" s="9">
        <v>50371400</v>
      </c>
      <c r="D15" s="9">
        <v>50371400</v>
      </c>
      <c r="E15" s="9">
        <v>57274705.2</v>
      </c>
      <c r="F15" s="9">
        <f t="shared" si="0"/>
        <v>113.70481106342092</v>
      </c>
    </row>
    <row r="16" spans="1:6" ht="19.5" customHeight="1">
      <c r="A16" s="20" t="s">
        <v>31</v>
      </c>
      <c r="B16" s="21"/>
      <c r="C16" s="9">
        <v>14875635</v>
      </c>
      <c r="D16" s="9">
        <v>14875635</v>
      </c>
      <c r="E16" s="9">
        <v>16834820.5</v>
      </c>
      <c r="F16" s="9">
        <f t="shared" si="0"/>
        <v>113.17043272438454</v>
      </c>
    </row>
    <row r="17" spans="1:6" ht="19.5" customHeight="1">
      <c r="A17" s="20" t="s">
        <v>32</v>
      </c>
      <c r="B17" s="21"/>
      <c r="C17" s="9">
        <v>0</v>
      </c>
      <c r="D17" s="9">
        <v>0</v>
      </c>
      <c r="E17" s="9">
        <v>0</v>
      </c>
      <c r="F17" s="9">
        <v>0</v>
      </c>
    </row>
    <row r="18" spans="1:6" ht="19.5" customHeight="1">
      <c r="A18" s="20" t="s">
        <v>33</v>
      </c>
      <c r="B18" s="21"/>
      <c r="C18" s="9">
        <v>4624600</v>
      </c>
      <c r="D18" s="9">
        <v>1107500</v>
      </c>
      <c r="E18" s="9">
        <v>1821945.08</v>
      </c>
      <c r="F18" s="9">
        <f t="shared" si="0"/>
        <v>164.5097137697517</v>
      </c>
    </row>
    <row r="19" spans="1:6" ht="19.5" customHeight="1">
      <c r="A19" s="20" t="s">
        <v>34</v>
      </c>
      <c r="B19" s="21"/>
      <c r="C19" s="9">
        <v>4478600</v>
      </c>
      <c r="D19" s="9">
        <v>4478600</v>
      </c>
      <c r="E19" s="9">
        <v>4514932.02</v>
      </c>
      <c r="F19" s="9">
        <f t="shared" si="0"/>
        <v>100.81123610056713</v>
      </c>
    </row>
    <row r="20" spans="1:6" ht="19.5" customHeight="1">
      <c r="A20" s="45" t="s">
        <v>35</v>
      </c>
      <c r="B20" s="46"/>
      <c r="C20" s="9">
        <v>360100</v>
      </c>
      <c r="D20" s="9">
        <v>360100</v>
      </c>
      <c r="E20" s="9">
        <v>2522392.66</v>
      </c>
      <c r="F20" s="9">
        <f t="shared" si="0"/>
        <v>700.4700527631214</v>
      </c>
    </row>
    <row r="21" spans="1:6" ht="19.5" customHeight="1">
      <c r="A21" s="47" t="s">
        <v>37</v>
      </c>
      <c r="B21" s="48"/>
      <c r="C21" s="15">
        <f>SUM(C22:C26)</f>
        <v>192766206</v>
      </c>
      <c r="D21" s="15">
        <f>SUM(D22:D26)</f>
        <v>192766206</v>
      </c>
      <c r="E21" s="15">
        <f>SUM(E22:E26)</f>
        <v>174746238.91000003</v>
      </c>
      <c r="F21" s="15">
        <f>(E21/D21)*100</f>
        <v>90.6519055056777</v>
      </c>
    </row>
    <row r="22" spans="1:6" ht="19.5" customHeight="1">
      <c r="A22" s="45" t="s">
        <v>38</v>
      </c>
      <c r="B22" s="46"/>
      <c r="C22" s="9">
        <v>51603500</v>
      </c>
      <c r="D22" s="9">
        <v>51603500</v>
      </c>
      <c r="E22" s="9">
        <v>46027736.16</v>
      </c>
      <c r="F22" s="27">
        <f>(E22/D22)*100</f>
        <v>89.19498902206246</v>
      </c>
    </row>
    <row r="23" spans="1:6" ht="19.5" customHeight="1">
      <c r="A23" s="45" t="s">
        <v>39</v>
      </c>
      <c r="B23" s="46"/>
      <c r="C23" s="9">
        <v>105200</v>
      </c>
      <c r="D23" s="9">
        <v>105200</v>
      </c>
      <c r="E23" s="9">
        <v>94527.88</v>
      </c>
      <c r="F23" s="27">
        <f aca="true" t="shared" si="1" ref="F23:F28">(E23/D23)*100</f>
        <v>89.85539923954373</v>
      </c>
    </row>
    <row r="24" spans="1:6" ht="19.5" customHeight="1">
      <c r="A24" s="45" t="s">
        <v>40</v>
      </c>
      <c r="B24" s="46"/>
      <c r="C24" s="9">
        <v>33836706</v>
      </c>
      <c r="D24" s="9">
        <v>33836706</v>
      </c>
      <c r="E24" s="9">
        <v>30781231.36</v>
      </c>
      <c r="F24" s="27">
        <f t="shared" si="1"/>
        <v>90.96994063192794</v>
      </c>
    </row>
    <row r="25" spans="1:6" ht="19.5" customHeight="1">
      <c r="A25" s="45" t="s">
        <v>41</v>
      </c>
      <c r="B25" s="46"/>
      <c r="C25" s="9">
        <v>106551900</v>
      </c>
      <c r="D25" s="9">
        <v>106551900</v>
      </c>
      <c r="E25" s="9">
        <v>97063365.96</v>
      </c>
      <c r="F25" s="27">
        <f t="shared" si="1"/>
        <v>91.09491802586345</v>
      </c>
    </row>
    <row r="26" spans="1:6" ht="19.5" customHeight="1">
      <c r="A26" s="45" t="s">
        <v>42</v>
      </c>
      <c r="B26" s="46"/>
      <c r="C26" s="9">
        <v>668900</v>
      </c>
      <c r="D26" s="9">
        <v>668900</v>
      </c>
      <c r="E26" s="9">
        <v>779377.55</v>
      </c>
      <c r="F26" s="27">
        <f t="shared" si="1"/>
        <v>116.51630288533414</v>
      </c>
    </row>
    <row r="27" spans="1:6" ht="25.5" customHeight="1">
      <c r="A27" s="54" t="s">
        <v>43</v>
      </c>
      <c r="B27" s="55"/>
      <c r="C27" s="15">
        <f>SUM(C28:C29)</f>
        <v>505300</v>
      </c>
      <c r="D27" s="15">
        <f>SUM(D28:D29)</f>
        <v>505300</v>
      </c>
      <c r="E27" s="15">
        <f>SUM(E28:E29)</f>
        <v>417463.08</v>
      </c>
      <c r="F27" s="15">
        <f>(E27/D27)*100</f>
        <v>82.61687710271126</v>
      </c>
    </row>
    <row r="28" spans="1:6" ht="19.5" customHeight="1">
      <c r="A28" s="20" t="s">
        <v>44</v>
      </c>
      <c r="B28" s="21"/>
      <c r="C28" s="9">
        <v>505300</v>
      </c>
      <c r="D28" s="9">
        <v>505300</v>
      </c>
      <c r="E28" s="9">
        <v>417463.08</v>
      </c>
      <c r="F28" s="27">
        <f t="shared" si="1"/>
        <v>82.61687710271126</v>
      </c>
    </row>
    <row r="29" spans="1:6" ht="19.5" customHeight="1">
      <c r="A29" s="20" t="s">
        <v>45</v>
      </c>
      <c r="B29" s="21"/>
      <c r="C29" s="9">
        <v>0</v>
      </c>
      <c r="D29" s="9"/>
      <c r="E29" s="9"/>
      <c r="F29" s="9"/>
    </row>
    <row r="30" spans="1:6" ht="28.5" customHeight="1">
      <c r="A30" s="35" t="s">
        <v>47</v>
      </c>
      <c r="B30" s="36"/>
      <c r="C30" s="25">
        <f>SUM(C12,C21,C27)</f>
        <v>393512741</v>
      </c>
      <c r="D30" s="25">
        <f>SUM(D12,D21,D27)</f>
        <v>389995641</v>
      </c>
      <c r="E30" s="25">
        <f>SUM(E12,E21,E27)</f>
        <v>366738352.32</v>
      </c>
      <c r="F30" s="15">
        <f>(E30/D30)*100</f>
        <v>94.0365259928636</v>
      </c>
    </row>
    <row r="31" spans="1:6" ht="12.75" customHeight="1" thickBot="1">
      <c r="A31" s="23"/>
      <c r="B31" s="24"/>
      <c r="C31" s="25"/>
      <c r="D31" s="25"/>
      <c r="E31" s="14"/>
      <c r="F31" s="15"/>
    </row>
    <row r="32" spans="1:6" ht="19.5" customHeight="1" thickTop="1">
      <c r="A32" s="43" t="s">
        <v>50</v>
      </c>
      <c r="B32" s="37"/>
      <c r="C32" s="37" t="s">
        <v>36</v>
      </c>
      <c r="D32" s="39" t="s">
        <v>51</v>
      </c>
      <c r="E32" s="41" t="s">
        <v>9</v>
      </c>
      <c r="F32" s="42"/>
    </row>
    <row r="33" spans="1:6" ht="19.5" customHeight="1">
      <c r="A33" s="49"/>
      <c r="B33" s="38"/>
      <c r="C33" s="38"/>
      <c r="D33" s="40"/>
      <c r="E33" s="19" t="s">
        <v>52</v>
      </c>
      <c r="F33" s="19" t="s">
        <v>53</v>
      </c>
    </row>
    <row r="34" spans="1:6" ht="19.5" customHeight="1">
      <c r="A34" s="47" t="s">
        <v>54</v>
      </c>
      <c r="B34" s="48"/>
      <c r="C34" s="15">
        <f>SUM(C35:C39)</f>
        <v>16117160</v>
      </c>
      <c r="D34" s="15">
        <f>SUM(D35:D39)</f>
        <v>20182301.42</v>
      </c>
      <c r="E34" s="15">
        <f>SUM(E35:E39)</f>
        <v>20887820.47</v>
      </c>
      <c r="F34" s="15">
        <f>(E34/D34)*100</f>
        <v>103.4957314100009</v>
      </c>
    </row>
    <row r="35" spans="1:6" ht="19.5" customHeight="1">
      <c r="A35" s="45" t="s">
        <v>56</v>
      </c>
      <c r="B35" s="46"/>
      <c r="C35" s="9">
        <v>14499590</v>
      </c>
      <c r="D35" s="9">
        <v>17394600.62</v>
      </c>
      <c r="E35" s="9">
        <v>17500623.38</v>
      </c>
      <c r="F35" s="15">
        <f aca="true" t="shared" si="2" ref="F35:F42">(E35/D35)*100</f>
        <v>100.60951534511287</v>
      </c>
    </row>
    <row r="36" spans="1:6" ht="19.5" customHeight="1">
      <c r="A36" s="45" t="s">
        <v>55</v>
      </c>
      <c r="B36" s="46"/>
      <c r="C36" s="9">
        <v>1615570</v>
      </c>
      <c r="D36" s="9">
        <v>2785407.14</v>
      </c>
      <c r="E36" s="9">
        <v>3282615.25</v>
      </c>
      <c r="F36" s="15">
        <f t="shared" si="2"/>
        <v>117.85046440284488</v>
      </c>
    </row>
    <row r="37" spans="1:6" ht="19.5" customHeight="1">
      <c r="A37" s="45" t="s">
        <v>57</v>
      </c>
      <c r="B37" s="46"/>
      <c r="C37" s="9"/>
      <c r="D37" s="9"/>
      <c r="E37" s="9"/>
      <c r="F37" s="15"/>
    </row>
    <row r="38" spans="1:6" ht="19.5" customHeight="1">
      <c r="A38" s="20" t="s">
        <v>58</v>
      </c>
      <c r="B38" s="21"/>
      <c r="C38" s="9">
        <v>2000</v>
      </c>
      <c r="D38" s="9">
        <v>2293.66</v>
      </c>
      <c r="E38" s="9">
        <v>104581.84</v>
      </c>
      <c r="F38" s="15">
        <f t="shared" si="2"/>
        <v>4559.605172519031</v>
      </c>
    </row>
    <row r="39" spans="1:6" ht="19.5" customHeight="1">
      <c r="A39" s="47" t="s">
        <v>59</v>
      </c>
      <c r="B39" s="48"/>
      <c r="C39" s="9"/>
      <c r="D39" s="9"/>
      <c r="E39" s="9">
        <v>0</v>
      </c>
      <c r="F39" s="15"/>
    </row>
    <row r="40" spans="1:6" ht="19.5" customHeight="1">
      <c r="A40" s="47" t="s">
        <v>60</v>
      </c>
      <c r="B40" s="48"/>
      <c r="C40" s="9"/>
      <c r="D40" s="9"/>
      <c r="E40" s="9"/>
      <c r="F40" s="15"/>
    </row>
    <row r="41" spans="1:6" ht="19.5" customHeight="1">
      <c r="A41" s="20" t="s">
        <v>140</v>
      </c>
      <c r="B41" s="21"/>
      <c r="C41" s="28">
        <v>1224500</v>
      </c>
      <c r="D41" s="28">
        <v>1224500</v>
      </c>
      <c r="E41" s="28">
        <v>950545.79</v>
      </c>
      <c r="F41" s="15">
        <f t="shared" si="2"/>
        <v>77.62725928950593</v>
      </c>
    </row>
    <row r="42" spans="1:6" ht="28.5" customHeight="1">
      <c r="A42" s="35" t="s">
        <v>61</v>
      </c>
      <c r="B42" s="36"/>
      <c r="C42" s="25">
        <f>SUM(C41,C34)</f>
        <v>17341660</v>
      </c>
      <c r="D42" s="25">
        <f>SUM(D41,D34)</f>
        <v>21406801.42</v>
      </c>
      <c r="E42" s="25">
        <f>SUM(E41,E34)</f>
        <v>21838366.259999998</v>
      </c>
      <c r="F42" s="15">
        <f t="shared" si="2"/>
        <v>102.01601739341027</v>
      </c>
    </row>
    <row r="43" spans="1:6" ht="12.75" customHeight="1">
      <c r="A43" s="23"/>
      <c r="B43" s="24"/>
      <c r="C43" s="25"/>
      <c r="D43" s="25"/>
      <c r="E43" s="14"/>
      <c r="F43" s="15"/>
    </row>
    <row r="44" spans="1:6" ht="28.5" customHeight="1">
      <c r="A44" s="23"/>
      <c r="B44" s="24"/>
      <c r="C44" s="25"/>
      <c r="D44" s="25"/>
      <c r="E44" s="14"/>
      <c r="F44" s="15"/>
    </row>
    <row r="45" s="33" customFormat="1" ht="12.75"/>
    <row r="46" spans="1:6" s="33" customFormat="1" ht="12.75">
      <c r="A46" s="34" t="s">
        <v>2</v>
      </c>
      <c r="B46" s="56" t="s">
        <v>3</v>
      </c>
      <c r="C46" s="56"/>
      <c r="D46" s="56" t="s">
        <v>141</v>
      </c>
      <c r="E46" s="56"/>
      <c r="F46" s="34" t="s">
        <v>130</v>
      </c>
    </row>
    <row r="47" spans="1:6" s="33" customFormat="1" ht="12.75">
      <c r="A47" s="34" t="s">
        <v>4</v>
      </c>
      <c r="B47" s="56" t="s">
        <v>131</v>
      </c>
      <c r="C47" s="56"/>
      <c r="D47" s="56" t="s">
        <v>132</v>
      </c>
      <c r="E47" s="56"/>
      <c r="F47" s="34" t="s">
        <v>133</v>
      </c>
    </row>
    <row r="48" spans="1:3" s="33" customFormat="1" ht="12.75">
      <c r="A48" s="34" t="s">
        <v>6</v>
      </c>
      <c r="B48" s="56" t="s">
        <v>7</v>
      </c>
      <c r="C48" s="56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28.5" customHeight="1">
      <c r="A65" s="23"/>
      <c r="B65" s="24"/>
      <c r="C65" s="25"/>
      <c r="D65" s="25"/>
      <c r="E65" s="14"/>
      <c r="F65" s="15"/>
    </row>
    <row r="66" spans="1:6" ht="19.5" customHeight="1">
      <c r="A66" s="57" t="s">
        <v>14</v>
      </c>
      <c r="B66" s="58"/>
      <c r="C66" s="17"/>
      <c r="D66" s="11">
        <f>D22-D25-D26-D30</f>
        <v>-445612941</v>
      </c>
      <c r="E66" s="11">
        <f>E22-E25-E26-E30</f>
        <v>-418553359.66999996</v>
      </c>
      <c r="F66" s="11">
        <f>F22-F25-F26-F30</f>
        <v>-212.45275788199874</v>
      </c>
    </row>
    <row r="67" spans="1:6" ht="19.5" customHeight="1">
      <c r="A67" s="57" t="s">
        <v>15</v>
      </c>
      <c r="B67" s="58"/>
      <c r="C67" s="17"/>
      <c r="D67" s="10">
        <v>3215107.96</v>
      </c>
      <c r="E67" s="16"/>
      <c r="F67" s="16"/>
    </row>
    <row r="68" spans="1:6" ht="19.5" customHeight="1">
      <c r="A68" s="57" t="s">
        <v>16</v>
      </c>
      <c r="B68" s="58"/>
      <c r="C68" s="17"/>
      <c r="D68" s="12">
        <v>0</v>
      </c>
      <c r="E68" s="12">
        <v>0</v>
      </c>
      <c r="F68" s="12">
        <v>0</v>
      </c>
    </row>
    <row r="69" spans="1:6" ht="19.5" customHeight="1">
      <c r="A69" s="57" t="s">
        <v>17</v>
      </c>
      <c r="B69" s="58"/>
      <c r="C69" s="17"/>
      <c r="D69" s="11">
        <f>D21+D66+D67+D68</f>
        <v>-249631627.04</v>
      </c>
      <c r="E69" s="11">
        <f>E21+E66+E67+E68</f>
        <v>-243807120.75999993</v>
      </c>
      <c r="F69" s="11">
        <f>F21+F66+F67+F68</f>
        <v>-121.80085237632103</v>
      </c>
    </row>
    <row r="70" spans="1:6" ht="19.5" customHeight="1">
      <c r="A70" s="57" t="s">
        <v>18</v>
      </c>
      <c r="B70" s="58"/>
      <c r="C70" s="17"/>
      <c r="D70" s="11">
        <v>-23082405.45</v>
      </c>
      <c r="E70" s="11" t="e">
        <f>#REF!-'Dem. Saude - Receitas - 6º Bim'!E69</f>
        <v>#REF!</v>
      </c>
      <c r="F70" s="11" t="e">
        <f>#REF!-'Dem. Saude - Receitas - 6º Bim'!F69</f>
        <v>#REF!</v>
      </c>
    </row>
    <row r="71" spans="1:6" ht="19.5" customHeight="1" thickBot="1">
      <c r="A71" s="52" t="s">
        <v>19</v>
      </c>
      <c r="B71" s="53"/>
      <c r="C71" s="18"/>
      <c r="D71" s="13">
        <v>0</v>
      </c>
      <c r="E71" s="13">
        <v>0</v>
      </c>
      <c r="F71" s="13">
        <v>0</v>
      </c>
    </row>
    <row r="72" spans="1:6" ht="15" customHeight="1" thickTop="1">
      <c r="A72" s="68"/>
      <c r="B72" s="69"/>
      <c r="C72" s="3"/>
      <c r="D72" s="3"/>
      <c r="E72" s="3"/>
      <c r="F72" s="3"/>
    </row>
    <row r="73" spans="1:6" ht="15" customHeight="1">
      <c r="A73" s="2"/>
      <c r="B73" s="3"/>
      <c r="C73" s="3"/>
      <c r="D73" s="3"/>
      <c r="E73" s="3"/>
      <c r="F73" s="3"/>
    </row>
    <row r="74" spans="1:6" ht="19.5" customHeight="1">
      <c r="A74" s="59" t="s">
        <v>20</v>
      </c>
      <c r="B74" s="60"/>
      <c r="C74" s="60"/>
      <c r="D74" s="60"/>
      <c r="E74" s="60"/>
      <c r="F74" s="61"/>
    </row>
    <row r="75" spans="1:6" ht="19.5" customHeight="1">
      <c r="A75" s="62"/>
      <c r="B75" s="63"/>
      <c r="C75" s="63"/>
      <c r="D75" s="63"/>
      <c r="E75" s="63"/>
      <c r="F75" s="64"/>
    </row>
    <row r="76" spans="1:6" ht="19.5" customHeight="1">
      <c r="A76" s="65"/>
      <c r="B76" s="66"/>
      <c r="C76" s="66"/>
      <c r="D76" s="66"/>
      <c r="E76" s="66"/>
      <c r="F76" s="67"/>
    </row>
    <row r="77" spans="1:6" ht="15" customHeight="1">
      <c r="A77" s="2"/>
      <c r="B77" s="3"/>
      <c r="C77" s="3"/>
      <c r="D77" s="3"/>
      <c r="E77" s="3"/>
      <c r="F77" s="3"/>
    </row>
    <row r="78" spans="1:6" ht="15" customHeight="1">
      <c r="A78" s="44" t="s">
        <v>2</v>
      </c>
      <c r="B78" s="44"/>
      <c r="C78" s="7"/>
      <c r="D78" s="44" t="s">
        <v>3</v>
      </c>
      <c r="E78" s="44"/>
      <c r="F78" s="44"/>
    </row>
    <row r="79" spans="1:6" ht="12.75">
      <c r="A79" s="44" t="s">
        <v>4</v>
      </c>
      <c r="B79" s="44"/>
      <c r="C79" s="7"/>
      <c r="D79" s="44" t="s">
        <v>5</v>
      </c>
      <c r="E79" s="44"/>
      <c r="F79" s="44"/>
    </row>
    <row r="80" spans="1:6" ht="12.75">
      <c r="A80" s="44" t="s">
        <v>6</v>
      </c>
      <c r="B80" s="44"/>
      <c r="C80" s="7"/>
      <c r="D80" s="44" t="s">
        <v>7</v>
      </c>
      <c r="E80" s="44"/>
      <c r="F80" s="44"/>
    </row>
    <row r="82" ht="19.5" customHeight="1"/>
    <row r="83" ht="19.5" customHeight="1"/>
    <row r="84" ht="15" customHeight="1"/>
    <row r="85" ht="15" customHeight="1"/>
    <row r="86" spans="1:4" ht="15" customHeight="1">
      <c r="A86" s="8"/>
      <c r="B86" s="8"/>
      <c r="C86" s="8"/>
      <c r="D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49">
    <mergeCell ref="D46:E46"/>
    <mergeCell ref="D47:E47"/>
    <mergeCell ref="A79:B79"/>
    <mergeCell ref="A69:B69"/>
    <mergeCell ref="A70:B70"/>
    <mergeCell ref="D78:F78"/>
    <mergeCell ref="D79:F79"/>
    <mergeCell ref="A74:F76"/>
    <mergeCell ref="A72:B72"/>
    <mergeCell ref="A66:B66"/>
    <mergeCell ref="A67:B67"/>
    <mergeCell ref="A68:B68"/>
    <mergeCell ref="A39:B39"/>
    <mergeCell ref="A40:B40"/>
    <mergeCell ref="B48:C48"/>
    <mergeCell ref="A71:B71"/>
    <mergeCell ref="A22:B22"/>
    <mergeCell ref="A23:B23"/>
    <mergeCell ref="A24:B24"/>
    <mergeCell ref="A25:B25"/>
    <mergeCell ref="A26:B26"/>
    <mergeCell ref="A27:B27"/>
    <mergeCell ref="B46:C46"/>
    <mergeCell ref="B47:C47"/>
    <mergeCell ref="A30:B30"/>
    <mergeCell ref="A1:F1"/>
    <mergeCell ref="A2:F2"/>
    <mergeCell ref="A21:B21"/>
    <mergeCell ref="A10:B11"/>
    <mergeCell ref="D10:D11"/>
    <mergeCell ref="A15:B15"/>
    <mergeCell ref="A12:B12"/>
    <mergeCell ref="C10:C11"/>
    <mergeCell ref="E10:F10"/>
    <mergeCell ref="D32:D33"/>
    <mergeCell ref="E32:F32"/>
    <mergeCell ref="A13:B13"/>
    <mergeCell ref="A14:B14"/>
    <mergeCell ref="A32:B33"/>
    <mergeCell ref="A78:B78"/>
    <mergeCell ref="D80:F80"/>
    <mergeCell ref="A20:B20"/>
    <mergeCell ref="A34:B34"/>
    <mergeCell ref="A80:B80"/>
    <mergeCell ref="A35:B35"/>
    <mergeCell ref="A36:B36"/>
    <mergeCell ref="A37:B37"/>
    <mergeCell ref="A42:B42"/>
    <mergeCell ref="C32:C3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25">
      <selection activeCell="A26" sqref="A26:B26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50" t="s">
        <v>21</v>
      </c>
      <c r="B1" s="50"/>
      <c r="C1" s="50"/>
      <c r="D1" s="50"/>
      <c r="E1" s="50"/>
      <c r="F1" s="50"/>
      <c r="G1" s="50"/>
      <c r="H1" s="50"/>
      <c r="I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142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5" t="s">
        <v>62</v>
      </c>
      <c r="B10" s="37"/>
      <c r="C10" s="37" t="s">
        <v>68</v>
      </c>
      <c r="D10" s="39" t="s">
        <v>69</v>
      </c>
      <c r="E10" s="41" t="s">
        <v>10</v>
      </c>
      <c r="F10" s="42"/>
      <c r="G10" s="41" t="s">
        <v>1</v>
      </c>
      <c r="H10" s="42"/>
      <c r="I10" s="39" t="s">
        <v>74</v>
      </c>
    </row>
    <row r="11" spans="1:9" ht="19.5" customHeight="1">
      <c r="A11" s="49"/>
      <c r="B11" s="38"/>
      <c r="C11" s="38"/>
      <c r="D11" s="40"/>
      <c r="E11" s="19" t="s">
        <v>70</v>
      </c>
      <c r="F11" s="19" t="s">
        <v>71</v>
      </c>
      <c r="G11" s="19" t="s">
        <v>72</v>
      </c>
      <c r="H11" s="19" t="s">
        <v>73</v>
      </c>
      <c r="I11" s="40"/>
    </row>
    <row r="12" spans="1:9" ht="19.5" customHeight="1">
      <c r="A12" s="47" t="s">
        <v>63</v>
      </c>
      <c r="B12" s="48"/>
      <c r="C12" s="15">
        <f>SUM(C13:C15)</f>
        <v>113246205</v>
      </c>
      <c r="D12" s="15">
        <f>SUM(D13:D15)</f>
        <v>120881010.74000001</v>
      </c>
      <c r="E12" s="15">
        <f>SUM(E13:E15)</f>
        <v>118719203.27000001</v>
      </c>
      <c r="F12" s="15">
        <f>(E12/D12)*100</f>
        <v>98.21162359847423</v>
      </c>
      <c r="G12" s="15">
        <f>SUM(G13:G15)</f>
        <v>117238224.93</v>
      </c>
      <c r="H12" s="15">
        <f>(G12/D12)*100</f>
        <v>96.98646976253765</v>
      </c>
      <c r="I12" s="15">
        <v>1480978.34</v>
      </c>
    </row>
    <row r="13" spans="1:9" ht="19.5" customHeight="1">
      <c r="A13" s="45" t="s">
        <v>11</v>
      </c>
      <c r="B13" s="46"/>
      <c r="C13" s="9">
        <v>51052700</v>
      </c>
      <c r="D13" s="9">
        <v>52890072.77</v>
      </c>
      <c r="E13" s="9">
        <v>52506250.75</v>
      </c>
      <c r="F13" s="15">
        <f aca="true" t="shared" si="0" ref="F13:F20">(E13/D13)*100</f>
        <v>99.27430234087764</v>
      </c>
      <c r="G13" s="9">
        <v>52506250.75</v>
      </c>
      <c r="H13" s="15">
        <f>(G13/D13)*100</f>
        <v>99.27430234087764</v>
      </c>
      <c r="I13" s="9"/>
    </row>
    <row r="14" spans="1:9" ht="19.5" customHeight="1">
      <c r="A14" s="45" t="s">
        <v>64</v>
      </c>
      <c r="B14" s="46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45" t="s">
        <v>12</v>
      </c>
      <c r="B15" s="46"/>
      <c r="C15" s="9">
        <v>62193505</v>
      </c>
      <c r="D15" s="9">
        <v>67990937.97</v>
      </c>
      <c r="E15" s="9">
        <v>66212952.52</v>
      </c>
      <c r="F15" s="15">
        <f t="shared" si="0"/>
        <v>97.38496702195151</v>
      </c>
      <c r="G15" s="9">
        <v>64731974.18</v>
      </c>
      <c r="H15" s="15">
        <f>(G15/D15)*100</f>
        <v>95.20676742033186</v>
      </c>
      <c r="I15" s="9">
        <v>1480979.34</v>
      </c>
    </row>
    <row r="16" spans="1:9" ht="19.5" customHeight="1">
      <c r="A16" s="47" t="s">
        <v>65</v>
      </c>
      <c r="B16" s="48"/>
      <c r="C16" s="15">
        <f>SUM(C17:C19)</f>
        <v>780600</v>
      </c>
      <c r="D16" s="15">
        <f>SUM(D17:D19)</f>
        <v>3295545.09</v>
      </c>
      <c r="E16" s="15">
        <f>SUM(E17:E19)</f>
        <v>2381437.42</v>
      </c>
      <c r="F16" s="15">
        <f t="shared" si="0"/>
        <v>72.26232246757091</v>
      </c>
      <c r="G16" s="15">
        <f>SUM(G17:G19)</f>
        <v>2078959.62</v>
      </c>
      <c r="H16" s="15">
        <f>(G16/D16)*100</f>
        <v>63.08393795941054</v>
      </c>
      <c r="I16" s="15">
        <v>302477.8</v>
      </c>
    </row>
    <row r="17" spans="1:9" ht="19.5" customHeight="1">
      <c r="A17" s="45" t="s">
        <v>8</v>
      </c>
      <c r="B17" s="46"/>
      <c r="C17" s="9">
        <v>780600</v>
      </c>
      <c r="D17" s="9">
        <v>3295545.09</v>
      </c>
      <c r="E17" s="9">
        <v>2381437.42</v>
      </c>
      <c r="F17" s="15">
        <f t="shared" si="0"/>
        <v>72.26232246757091</v>
      </c>
      <c r="G17" s="9">
        <v>2078959.62</v>
      </c>
      <c r="H17" s="15">
        <f>(G17/D17)*100</f>
        <v>63.08393795941054</v>
      </c>
      <c r="I17" s="9">
        <v>302477.8</v>
      </c>
    </row>
    <row r="18" spans="1:9" ht="19.5" customHeight="1">
      <c r="A18" s="45" t="s">
        <v>13</v>
      </c>
      <c r="B18" s="46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45" t="s">
        <v>66</v>
      </c>
      <c r="B19" s="46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35" t="s">
        <v>67</v>
      </c>
      <c r="B20" s="36"/>
      <c r="C20" s="25">
        <f>SUM(C16,C12)</f>
        <v>114026805</v>
      </c>
      <c r="D20" s="25">
        <f>SUM(D12,D16)</f>
        <v>124176555.83000001</v>
      </c>
      <c r="E20" s="14">
        <f>SUM(E16,E12)</f>
        <v>121100640.69000001</v>
      </c>
      <c r="F20" s="15">
        <f t="shared" si="0"/>
        <v>97.52295019020258</v>
      </c>
      <c r="G20" s="14">
        <f>SUM(G16,G12)</f>
        <v>119317184.55000001</v>
      </c>
      <c r="H20" s="15">
        <f>(G20/D20)*100</f>
        <v>96.08672406194566</v>
      </c>
      <c r="I20" s="25">
        <v>1783456.14</v>
      </c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5" t="s">
        <v>75</v>
      </c>
      <c r="B22" s="37"/>
      <c r="C22" s="37" t="s">
        <v>68</v>
      </c>
      <c r="D22" s="39" t="s">
        <v>76</v>
      </c>
      <c r="E22" s="41" t="s">
        <v>10</v>
      </c>
      <c r="F22" s="42"/>
      <c r="G22" s="41" t="s">
        <v>1</v>
      </c>
      <c r="H22" s="42"/>
      <c r="I22" s="39" t="s">
        <v>74</v>
      </c>
    </row>
    <row r="23" spans="1:9" ht="19.5" customHeight="1">
      <c r="A23" s="49"/>
      <c r="B23" s="38"/>
      <c r="C23" s="38"/>
      <c r="D23" s="40"/>
      <c r="E23" s="19" t="s">
        <v>77</v>
      </c>
      <c r="F23" s="19" t="s">
        <v>78</v>
      </c>
      <c r="G23" s="19" t="s">
        <v>79</v>
      </c>
      <c r="H23" s="19" t="s">
        <v>80</v>
      </c>
      <c r="I23" s="40"/>
    </row>
    <row r="24" spans="1:9" ht="19.5" customHeight="1">
      <c r="A24" s="47" t="s">
        <v>81</v>
      </c>
      <c r="B24" s="48"/>
      <c r="C24" s="15"/>
      <c r="D24" s="15"/>
      <c r="E24" s="15"/>
      <c r="F24" s="15"/>
      <c r="G24" s="15"/>
      <c r="H24" s="15"/>
      <c r="I24" s="15"/>
    </row>
    <row r="25" spans="1:9" ht="27" customHeight="1">
      <c r="A25" s="35" t="s">
        <v>82</v>
      </c>
      <c r="B25" s="36"/>
      <c r="C25" s="9"/>
      <c r="D25" s="9"/>
      <c r="E25" s="9"/>
      <c r="F25" s="15"/>
      <c r="G25" s="9"/>
      <c r="H25" s="15"/>
      <c r="I25" s="9"/>
    </row>
    <row r="26" spans="1:9" ht="27" customHeight="1">
      <c r="A26" s="35" t="s">
        <v>83</v>
      </c>
      <c r="B26" s="36"/>
      <c r="C26" s="28">
        <f>SUM(C27)</f>
        <v>16970260</v>
      </c>
      <c r="D26" s="28">
        <f>SUM(D27)</f>
        <v>26467113.87</v>
      </c>
      <c r="E26" s="28">
        <f>SUM(E27:E29)</f>
        <v>24338873.01</v>
      </c>
      <c r="F26" s="15">
        <f>F27</f>
        <v>20.1</v>
      </c>
      <c r="G26" s="28">
        <f>SUM(G27:G29)</f>
        <v>22966007.47</v>
      </c>
      <c r="H26" s="15">
        <f>H27</f>
        <v>19.25</v>
      </c>
      <c r="I26" s="9">
        <f>I27</f>
        <v>1372865.54</v>
      </c>
    </row>
    <row r="27" spans="1:9" ht="19.5" customHeight="1">
      <c r="A27" s="45" t="s">
        <v>84</v>
      </c>
      <c r="B27" s="46"/>
      <c r="C27" s="9">
        <v>16970260</v>
      </c>
      <c r="D27" s="9">
        <v>26467113.87</v>
      </c>
      <c r="E27" s="9">
        <v>24338873.01</v>
      </c>
      <c r="F27" s="15">
        <v>20.1</v>
      </c>
      <c r="G27" s="9">
        <v>22966007.47</v>
      </c>
      <c r="H27" s="15">
        <v>19.25</v>
      </c>
      <c r="I27" s="9">
        <v>1372865.54</v>
      </c>
    </row>
    <row r="28" spans="1:9" ht="19.5" customHeight="1">
      <c r="A28" s="45" t="s">
        <v>85</v>
      </c>
      <c r="B28" s="46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86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47" t="s">
        <v>87</v>
      </c>
      <c r="B30" s="48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3" t="s">
        <v>88</v>
      </c>
      <c r="B31" s="74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3" t="s">
        <v>90</v>
      </c>
      <c r="B32" s="74"/>
      <c r="C32" s="9"/>
      <c r="D32" s="9"/>
      <c r="E32" s="9"/>
      <c r="F32" s="15"/>
      <c r="G32" s="9"/>
      <c r="H32" s="15"/>
      <c r="I32" s="9"/>
    </row>
    <row r="33" spans="1:9" ht="39" customHeight="1">
      <c r="A33" s="73" t="s">
        <v>89</v>
      </c>
      <c r="B33" s="74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35" t="s">
        <v>91</v>
      </c>
      <c r="B34" s="36"/>
      <c r="C34" s="14">
        <f>SUM(C30,C26)</f>
        <v>16970260</v>
      </c>
      <c r="D34" s="14">
        <f>SUM(D30,D26)</f>
        <v>26467113.87</v>
      </c>
      <c r="E34" s="14">
        <f>SUM(E30,E26)</f>
        <v>24338873.01</v>
      </c>
      <c r="F34" s="15">
        <v>20.88</v>
      </c>
      <c r="G34" s="14">
        <f>SUM(G26)</f>
        <v>22966007.47</v>
      </c>
      <c r="H34" s="15">
        <f>H26</f>
        <v>19.25</v>
      </c>
      <c r="I34" s="25">
        <f>I26</f>
        <v>1372865.54</v>
      </c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35" t="s">
        <v>92</v>
      </c>
      <c r="B36" s="36"/>
      <c r="C36" s="25">
        <f>C20-C34</f>
        <v>97056545</v>
      </c>
      <c r="D36" s="25">
        <f>D20-D34</f>
        <v>97709441.96000001</v>
      </c>
      <c r="E36" s="25">
        <f>E20-E34</f>
        <v>96761767.68</v>
      </c>
      <c r="F36" s="15"/>
      <c r="G36" s="25">
        <f>G20-G34</f>
        <v>96351177.08000001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0" t="s">
        <v>93</v>
      </c>
      <c r="B38" s="71"/>
      <c r="C38" s="71"/>
      <c r="D38" s="71"/>
      <c r="E38" s="71"/>
      <c r="F38" s="72"/>
      <c r="G38" s="76">
        <v>26.38</v>
      </c>
      <c r="H38" s="77"/>
      <c r="I38" s="78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0" t="s">
        <v>94</v>
      </c>
      <c r="B40" s="71"/>
      <c r="C40" s="71"/>
      <c r="D40" s="71"/>
      <c r="E40" s="71"/>
      <c r="F40" s="72"/>
      <c r="G40" s="76">
        <v>41751014.83</v>
      </c>
      <c r="H40" s="77"/>
      <c r="I40" s="78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33" customFormat="1" ht="12.75">
      <c r="A43" s="34" t="s">
        <v>2</v>
      </c>
      <c r="B43" s="56" t="s">
        <v>3</v>
      </c>
      <c r="C43" s="56"/>
      <c r="D43" s="56" t="s">
        <v>141</v>
      </c>
      <c r="E43" s="56"/>
      <c r="G43" s="34" t="s">
        <v>130</v>
      </c>
    </row>
    <row r="44" spans="1:7" s="33" customFormat="1" ht="12.75">
      <c r="A44" s="34" t="s">
        <v>4</v>
      </c>
      <c r="B44" s="56" t="s">
        <v>131</v>
      </c>
      <c r="C44" s="56"/>
      <c r="D44" s="56" t="s">
        <v>132</v>
      </c>
      <c r="E44" s="56"/>
      <c r="G44" s="34" t="s">
        <v>133</v>
      </c>
    </row>
    <row r="45" spans="1:3" s="33" customFormat="1" ht="12.75">
      <c r="A45" s="34" t="s">
        <v>6</v>
      </c>
      <c r="B45" s="56" t="s">
        <v>7</v>
      </c>
      <c r="C45" s="56"/>
    </row>
    <row r="46" ht="19.5" customHeight="1"/>
    <row r="47" ht="19.5" customHeight="1"/>
    <row r="48" ht="19.5" customHeight="1"/>
  </sheetData>
  <sheetProtection selectLockedCells="1"/>
  <mergeCells count="43">
    <mergeCell ref="G38:I38"/>
    <mergeCell ref="A40:F40"/>
    <mergeCell ref="G40:I40"/>
    <mergeCell ref="B43:C43"/>
    <mergeCell ref="D43:E43"/>
    <mergeCell ref="A20:B20"/>
    <mergeCell ref="A24:B24"/>
    <mergeCell ref="A25:B25"/>
    <mergeCell ref="A22:B23"/>
    <mergeCell ref="A2:F2"/>
    <mergeCell ref="A12:B12"/>
    <mergeCell ref="A10:B11"/>
    <mergeCell ref="A1:I1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D22:D23"/>
    <mergeCell ref="E22:F22"/>
    <mergeCell ref="A30:B30"/>
    <mergeCell ref="A27:B27"/>
    <mergeCell ref="A28:B28"/>
    <mergeCell ref="C22:C23"/>
    <mergeCell ref="A31:B31"/>
    <mergeCell ref="A33:B33"/>
    <mergeCell ref="A26:B26"/>
    <mergeCell ref="A32:B32"/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">
      <selection activeCell="I38" sqref="I3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9.7109375" style="1" customWidth="1"/>
    <col min="8" max="10" width="16.7109375" style="1" customWidth="1"/>
    <col min="11" max="16384" width="9.140625" style="1" customWidth="1"/>
  </cols>
  <sheetData>
    <row r="1" spans="1:9" ht="20.25">
      <c r="A1" s="50" t="s">
        <v>21</v>
      </c>
      <c r="B1" s="50"/>
      <c r="C1" s="50"/>
      <c r="D1" s="50"/>
      <c r="E1" s="50"/>
      <c r="F1" s="50"/>
      <c r="G1" s="50"/>
      <c r="H1" s="50"/>
      <c r="I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142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5" t="s">
        <v>95</v>
      </c>
      <c r="B9" s="37"/>
      <c r="C9" s="37" t="s">
        <v>96</v>
      </c>
      <c r="D9" s="39" t="s">
        <v>97</v>
      </c>
      <c r="E9" s="79" t="s">
        <v>98</v>
      </c>
      <c r="F9" s="81" t="s">
        <v>99</v>
      </c>
      <c r="G9" s="79" t="s">
        <v>100</v>
      </c>
      <c r="H9" s="81"/>
    </row>
    <row r="10" spans="1:8" ht="19.5" customHeight="1">
      <c r="A10" s="49"/>
      <c r="B10" s="38"/>
      <c r="C10" s="38"/>
      <c r="D10" s="40"/>
      <c r="E10" s="80"/>
      <c r="F10" s="82"/>
      <c r="G10" s="80"/>
      <c r="H10" s="82"/>
    </row>
    <row r="11" spans="1:8" ht="19.5" customHeight="1">
      <c r="A11" s="45" t="s">
        <v>134</v>
      </c>
      <c r="B11" s="46"/>
      <c r="C11" s="9">
        <v>1783456.14</v>
      </c>
      <c r="D11" s="9"/>
      <c r="E11" s="9"/>
      <c r="F11" s="15">
        <v>1783456.14</v>
      </c>
      <c r="G11" s="9"/>
      <c r="H11" s="15"/>
    </row>
    <row r="12" spans="1:8" ht="19.5" customHeight="1">
      <c r="A12" s="45" t="s">
        <v>101</v>
      </c>
      <c r="B12" s="46"/>
      <c r="C12" s="9">
        <v>1914819.06</v>
      </c>
      <c r="D12" s="9">
        <v>265512.68</v>
      </c>
      <c r="E12" s="9">
        <v>1649306.38</v>
      </c>
      <c r="F12" s="9"/>
      <c r="G12" s="9"/>
      <c r="H12" s="15"/>
    </row>
    <row r="13" spans="1:8" ht="19.5" customHeight="1">
      <c r="A13" s="45" t="s">
        <v>102</v>
      </c>
      <c r="B13" s="46"/>
      <c r="G13" s="9"/>
      <c r="H13" s="15"/>
    </row>
    <row r="14" spans="1:8" ht="19.5" customHeight="1">
      <c r="A14" s="45" t="s">
        <v>135</v>
      </c>
      <c r="B14" s="46"/>
      <c r="C14" s="9">
        <v>0</v>
      </c>
      <c r="D14" s="9">
        <v>0</v>
      </c>
      <c r="E14" s="9"/>
      <c r="F14" s="15">
        <v>0</v>
      </c>
      <c r="G14" s="9"/>
      <c r="H14" s="15"/>
    </row>
    <row r="15" spans="1:8" ht="28.5" customHeight="1">
      <c r="A15" s="35" t="s">
        <v>103</v>
      </c>
      <c r="B15" s="36"/>
      <c r="C15" s="25">
        <f>SUM(C11:C14)</f>
        <v>3698275.2</v>
      </c>
      <c r="D15" s="25">
        <f>SUM(D11:D14)</f>
        <v>265512.68</v>
      </c>
      <c r="E15" s="25">
        <f>SUM(E11:E14)</f>
        <v>1649306.38</v>
      </c>
      <c r="F15" s="25">
        <f>SUM(F11:F14)</f>
        <v>1783456.14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29"/>
      <c r="B17" s="32"/>
      <c r="C17" s="83" t="s">
        <v>113</v>
      </c>
      <c r="D17" s="83"/>
      <c r="E17" s="83"/>
      <c r="F17" s="83"/>
      <c r="G17" s="83"/>
      <c r="H17" s="82"/>
    </row>
    <row r="18" spans="1:8" ht="31.5" customHeight="1">
      <c r="A18" s="84" t="s">
        <v>104</v>
      </c>
      <c r="B18" s="85"/>
      <c r="C18" s="80" t="s">
        <v>105</v>
      </c>
      <c r="D18" s="82"/>
      <c r="E18" s="86" t="s">
        <v>110</v>
      </c>
      <c r="F18" s="85"/>
      <c r="G18" s="80" t="s">
        <v>106</v>
      </c>
      <c r="H18" s="82"/>
    </row>
    <row r="19" spans="1:8" ht="19.5" customHeight="1">
      <c r="A19" s="45" t="s">
        <v>136</v>
      </c>
      <c r="B19" s="46"/>
      <c r="C19" s="9"/>
      <c r="D19" s="9"/>
      <c r="E19" s="9"/>
      <c r="F19" s="15"/>
      <c r="G19" s="9"/>
      <c r="H19" s="15"/>
    </row>
    <row r="20" spans="1:8" ht="19.5" customHeight="1">
      <c r="A20" s="45" t="s">
        <v>107</v>
      </c>
      <c r="B20" s="46"/>
      <c r="C20" s="9"/>
      <c r="D20" s="9"/>
      <c r="E20" s="9"/>
      <c r="F20" s="15"/>
      <c r="G20" s="9"/>
      <c r="H20" s="15"/>
    </row>
    <row r="21" spans="1:8" ht="19.5" customHeight="1">
      <c r="A21" s="45" t="s">
        <v>108</v>
      </c>
      <c r="B21" s="46"/>
      <c r="C21" s="9"/>
      <c r="D21" s="9"/>
      <c r="E21" s="9"/>
      <c r="F21" s="9"/>
      <c r="G21" s="9"/>
      <c r="H21" s="15"/>
    </row>
    <row r="22" spans="1:8" ht="19.5" customHeight="1">
      <c r="A22" s="45" t="s">
        <v>137</v>
      </c>
      <c r="B22" s="46"/>
      <c r="C22" s="9"/>
      <c r="D22" s="9"/>
      <c r="E22" s="9"/>
      <c r="F22" s="15"/>
      <c r="G22" s="9"/>
      <c r="H22" s="15"/>
    </row>
    <row r="23" spans="1:8" ht="28.5" customHeight="1">
      <c r="A23" s="35" t="s">
        <v>109</v>
      </c>
      <c r="B23" s="36"/>
      <c r="C23" s="25"/>
      <c r="D23" s="25"/>
      <c r="E23" s="25"/>
      <c r="F23" s="25"/>
      <c r="G23" s="14"/>
      <c r="H23" s="15"/>
    </row>
    <row r="25" spans="1:8" ht="17.25" customHeight="1">
      <c r="A25" s="29"/>
      <c r="B25" s="32"/>
      <c r="C25" s="83" t="s">
        <v>114</v>
      </c>
      <c r="D25" s="83"/>
      <c r="E25" s="83"/>
      <c r="F25" s="83"/>
      <c r="G25" s="83"/>
      <c r="H25" s="82"/>
    </row>
    <row r="26" spans="1:8" ht="38.25" customHeight="1">
      <c r="A26" s="84" t="s">
        <v>111</v>
      </c>
      <c r="B26" s="85"/>
      <c r="C26" s="80" t="s">
        <v>105</v>
      </c>
      <c r="D26" s="82"/>
      <c r="E26" s="86" t="s">
        <v>112</v>
      </c>
      <c r="F26" s="85"/>
      <c r="G26" s="80" t="s">
        <v>106</v>
      </c>
      <c r="H26" s="82"/>
    </row>
    <row r="27" spans="1:8" ht="19.5" customHeight="1">
      <c r="A27" s="45" t="s">
        <v>138</v>
      </c>
      <c r="B27" s="46"/>
      <c r="C27" s="9"/>
      <c r="D27" s="9"/>
      <c r="E27" s="9"/>
      <c r="F27" s="15"/>
      <c r="G27" s="9"/>
      <c r="H27" s="15"/>
    </row>
    <row r="28" spans="1:8" ht="19.5" customHeight="1">
      <c r="A28" s="45" t="s">
        <v>115</v>
      </c>
      <c r="B28" s="46"/>
      <c r="C28" s="9"/>
      <c r="D28" s="9"/>
      <c r="E28" s="9"/>
      <c r="F28" s="15"/>
      <c r="G28" s="9"/>
      <c r="H28" s="15"/>
    </row>
    <row r="29" spans="1:8" ht="19.5" customHeight="1">
      <c r="A29" s="45" t="s">
        <v>139</v>
      </c>
      <c r="B29" s="46"/>
      <c r="C29" s="9"/>
      <c r="D29" s="9"/>
      <c r="E29" s="9"/>
      <c r="F29" s="15"/>
      <c r="G29" s="9"/>
      <c r="H29" s="15"/>
    </row>
    <row r="30" spans="1:8" ht="28.5" customHeight="1">
      <c r="A30" s="35" t="s">
        <v>116</v>
      </c>
      <c r="B30" s="36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5" t="s">
        <v>117</v>
      </c>
      <c r="B32" s="37"/>
      <c r="C32" s="37" t="s">
        <v>68</v>
      </c>
      <c r="D32" s="39" t="s">
        <v>76</v>
      </c>
      <c r="E32" s="41" t="s">
        <v>10</v>
      </c>
      <c r="F32" s="42"/>
      <c r="G32" s="41" t="s">
        <v>1</v>
      </c>
      <c r="H32" s="42"/>
      <c r="I32" s="39" t="s">
        <v>74</v>
      </c>
    </row>
    <row r="33" spans="1:9" ht="19.5" customHeight="1">
      <c r="A33" s="49"/>
      <c r="B33" s="38"/>
      <c r="C33" s="38"/>
      <c r="D33" s="40"/>
      <c r="E33" s="19" t="s">
        <v>118</v>
      </c>
      <c r="F33" s="19" t="s">
        <v>119</v>
      </c>
      <c r="G33" s="19" t="s">
        <v>120</v>
      </c>
      <c r="H33" s="19" t="s">
        <v>121</v>
      </c>
      <c r="I33" s="40"/>
    </row>
    <row r="34" spans="1:9" ht="19.5" customHeight="1">
      <c r="A34" s="45" t="s">
        <v>122</v>
      </c>
      <c r="B34" s="46"/>
      <c r="C34" s="9">
        <v>64563515</v>
      </c>
      <c r="D34" s="9">
        <v>71337999.14</v>
      </c>
      <c r="E34" s="9">
        <v>69450743.36</v>
      </c>
      <c r="F34" s="15">
        <f>(E34/$E$41)*100</f>
        <v>57.34960852749226</v>
      </c>
      <c r="G34" s="9">
        <v>68423566.07</v>
      </c>
      <c r="H34" s="15">
        <f>(G34/$G$41)*100</f>
        <v>57.345944197440424</v>
      </c>
      <c r="I34" s="9">
        <v>1027177.29</v>
      </c>
    </row>
    <row r="35" spans="1:9" ht="19.5" customHeight="1">
      <c r="A35" s="45" t="s">
        <v>123</v>
      </c>
      <c r="B35" s="46"/>
      <c r="C35" s="9">
        <v>44946000</v>
      </c>
      <c r="D35" s="9">
        <v>47254522.97</v>
      </c>
      <c r="E35" s="9">
        <v>46727034.32</v>
      </c>
      <c r="F35" s="15">
        <f aca="true" t="shared" si="0" ref="F35:F41">(E35/$E$41)*100</f>
        <v>38.585290757969155</v>
      </c>
      <c r="G35" s="9">
        <v>46082075.94</v>
      </c>
      <c r="H35" s="15">
        <f aca="true" t="shared" si="1" ref="H35:H41">(G35/$G$41)*100</f>
        <v>38.6214912074876</v>
      </c>
      <c r="I35" s="9">
        <v>644958.38</v>
      </c>
    </row>
    <row r="36" spans="1:9" ht="19.5" customHeight="1">
      <c r="A36" s="45" t="s">
        <v>124</v>
      </c>
      <c r="B36" s="46"/>
      <c r="C36" s="9">
        <v>0</v>
      </c>
      <c r="D36" s="9">
        <v>0</v>
      </c>
      <c r="E36" s="9">
        <v>0</v>
      </c>
      <c r="F36" s="15">
        <f t="shared" si="0"/>
        <v>0</v>
      </c>
      <c r="G36" s="9">
        <v>0</v>
      </c>
      <c r="H36" s="15">
        <f t="shared" si="1"/>
        <v>0</v>
      </c>
      <c r="I36" s="9"/>
    </row>
    <row r="37" spans="1:9" ht="19.5" customHeight="1">
      <c r="A37" s="45" t="s">
        <v>125</v>
      </c>
      <c r="B37" s="46"/>
      <c r="C37" s="9">
        <v>2206830</v>
      </c>
      <c r="D37" s="9">
        <v>2504153.34</v>
      </c>
      <c r="E37" s="9">
        <v>2165910.07</v>
      </c>
      <c r="F37" s="15">
        <f t="shared" si="0"/>
        <v>1.788520735860031</v>
      </c>
      <c r="G37" s="9">
        <v>2145245.21</v>
      </c>
      <c r="H37" s="15">
        <f t="shared" si="1"/>
        <v>1.797934822289603</v>
      </c>
      <c r="I37" s="9">
        <v>20664.86</v>
      </c>
    </row>
    <row r="38" spans="1:9" ht="19.5" customHeight="1">
      <c r="A38" s="45" t="s">
        <v>126</v>
      </c>
      <c r="B38" s="46"/>
      <c r="C38" s="9">
        <v>1865460</v>
      </c>
      <c r="D38" s="9">
        <v>2473880.38</v>
      </c>
      <c r="E38" s="9">
        <v>2202053.31</v>
      </c>
      <c r="F38" s="15">
        <f t="shared" si="0"/>
        <v>1.8183663583060106</v>
      </c>
      <c r="G38" s="9">
        <v>2111397.7</v>
      </c>
      <c r="H38" s="15">
        <f t="shared" si="1"/>
        <v>1.7695671482385815</v>
      </c>
      <c r="I38" s="9">
        <v>90655.61</v>
      </c>
    </row>
    <row r="39" spans="1:9" ht="19.5" customHeight="1">
      <c r="A39" s="45" t="s">
        <v>127</v>
      </c>
      <c r="B39" s="46"/>
      <c r="C39" s="9">
        <v>445000</v>
      </c>
      <c r="D39" s="9">
        <v>606000</v>
      </c>
      <c r="E39" s="9">
        <v>554899.63</v>
      </c>
      <c r="F39" s="15">
        <f t="shared" si="0"/>
        <v>0.45821362037254804</v>
      </c>
      <c r="G39" s="9">
        <v>554899.63</v>
      </c>
      <c r="H39" s="15">
        <f t="shared" si="1"/>
        <v>0.46506262454380054</v>
      </c>
      <c r="I39" s="9"/>
    </row>
    <row r="40" spans="1:9" ht="19.5" customHeight="1">
      <c r="A40" s="30" t="s">
        <v>128</v>
      </c>
      <c r="B40" s="31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28.5" customHeight="1">
      <c r="A41" s="35" t="s">
        <v>129</v>
      </c>
      <c r="B41" s="36"/>
      <c r="C41" s="25">
        <f>SUM(C34:C40)</f>
        <v>114026805</v>
      </c>
      <c r="D41" s="25">
        <f>SUM(D34:D40)</f>
        <v>124176555.83</v>
      </c>
      <c r="E41" s="25">
        <f>SUM(E34:E40)</f>
        <v>121100640.69</v>
      </c>
      <c r="F41" s="15">
        <f t="shared" si="0"/>
        <v>100</v>
      </c>
      <c r="G41" s="25">
        <f>SUM(G34:G40)</f>
        <v>119317184.54999998</v>
      </c>
      <c r="H41" s="15">
        <f t="shared" si="1"/>
        <v>100</v>
      </c>
      <c r="I41" s="25">
        <f>SUM(I34:I38)</f>
        <v>1783456.1400000001</v>
      </c>
    </row>
    <row r="45" spans="1:8" s="33" customFormat="1" ht="12.75">
      <c r="A45" s="34" t="s">
        <v>2</v>
      </c>
      <c r="B45" s="56" t="s">
        <v>3</v>
      </c>
      <c r="C45" s="56"/>
      <c r="E45" s="56" t="s">
        <v>141</v>
      </c>
      <c r="F45" s="56"/>
      <c r="H45" s="34" t="s">
        <v>130</v>
      </c>
    </row>
    <row r="46" spans="1:8" s="33" customFormat="1" ht="12.75">
      <c r="A46" s="34" t="s">
        <v>4</v>
      </c>
      <c r="B46" s="56" t="s">
        <v>131</v>
      </c>
      <c r="C46" s="56"/>
      <c r="E46" s="56" t="s">
        <v>132</v>
      </c>
      <c r="F46" s="56"/>
      <c r="H46" s="34" t="s">
        <v>133</v>
      </c>
    </row>
    <row r="47" spans="1:3" s="33" customFormat="1" ht="12.75">
      <c r="A47" s="34" t="s">
        <v>6</v>
      </c>
      <c r="B47" s="56" t="s">
        <v>7</v>
      </c>
      <c r="C47" s="56"/>
    </row>
  </sheetData>
  <sheetProtection selectLockedCells="1"/>
  <mergeCells count="50">
    <mergeCell ref="A39:B39"/>
    <mergeCell ref="A41:B41"/>
    <mergeCell ref="G26:H26"/>
    <mergeCell ref="E18:F18"/>
    <mergeCell ref="B47:C47"/>
    <mergeCell ref="A1:I1"/>
    <mergeCell ref="B45:C45"/>
    <mergeCell ref="E45:F45"/>
    <mergeCell ref="B46:C46"/>
    <mergeCell ref="E46:F46"/>
    <mergeCell ref="A37:B37"/>
    <mergeCell ref="A38:B38"/>
    <mergeCell ref="A29:B29"/>
    <mergeCell ref="A30:B30"/>
    <mergeCell ref="A18:B18"/>
    <mergeCell ref="C18:D18"/>
    <mergeCell ref="A27:B27"/>
    <mergeCell ref="A28:B28"/>
    <mergeCell ref="A26:B26"/>
    <mergeCell ref="C25:H25"/>
    <mergeCell ref="C26:D26"/>
    <mergeCell ref="E26:F26"/>
    <mergeCell ref="G32:H32"/>
    <mergeCell ref="I32:I33"/>
    <mergeCell ref="E9:E10"/>
    <mergeCell ref="F9:F10"/>
    <mergeCell ref="G9:H10"/>
    <mergeCell ref="C17:H17"/>
    <mergeCell ref="G18:H18"/>
    <mergeCell ref="C32:C33"/>
    <mergeCell ref="D32:D33"/>
    <mergeCell ref="E32:F32"/>
    <mergeCell ref="A12:B12"/>
    <mergeCell ref="A13:B13"/>
    <mergeCell ref="A14:B14"/>
    <mergeCell ref="A2:F2"/>
    <mergeCell ref="A9:B10"/>
    <mergeCell ref="C9:C10"/>
    <mergeCell ref="D9:D10"/>
    <mergeCell ref="A11:B11"/>
    <mergeCell ref="A36:B36"/>
    <mergeCell ref="A15:B15"/>
    <mergeCell ref="A19:B19"/>
    <mergeCell ref="A20:B20"/>
    <mergeCell ref="A34:B34"/>
    <mergeCell ref="A35:B35"/>
    <mergeCell ref="A22:B22"/>
    <mergeCell ref="A23:B23"/>
    <mergeCell ref="A21:B21"/>
    <mergeCell ref="A32:B3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2019-02-01T16:53:10Z</dcterms:modified>
  <cp:category/>
  <cp:version/>
  <cp:contentType/>
  <cp:contentStatus/>
</cp:coreProperties>
</file>