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5º Bim" sheetId="1" r:id="rId1"/>
    <sheet name="Dem. Saude - Despesas- 5º Bim" sheetId="2" r:id="rId2"/>
    <sheet name="Dem. Saude - restos pagar- 5º B" sheetId="3" r:id="rId3"/>
  </sheets>
  <definedNames>
    <definedName name="_xlfn.SUMIFS" hidden="1">#NAME?</definedName>
    <definedName name="_xlnm.Print_Area" localSheetId="1">'Dem. Saude - Despesas- 5º Bim'!$A$1:$E$21</definedName>
    <definedName name="_xlnm.Print_Area" localSheetId="0">'Dem. Saude - Receitas - 5º Bim'!$A$1:$F$86</definedName>
    <definedName name="_xlnm.Print_Area" localSheetId="2">'Dem. Saude - restos pagar- 5º B'!$A$1:$E$16</definedName>
    <definedName name="Z_FED31D73_12BC_4C9A_9468_72952A34E245_.wvu.PrintArea" localSheetId="1" hidden="1">'Dem. Saude - Despesas- 5º Bim'!$A$1:$E$21</definedName>
    <definedName name="Z_FED31D73_12BC_4C9A_9468_72952A34E245_.wvu.PrintArea" localSheetId="0" hidden="1">'Dem. Saude - Receitas - 5º Bim'!$A$1:$F$86</definedName>
    <definedName name="Z_FED31D73_12BC_4C9A_9468_72952A34E245_.wvu.PrintArea" localSheetId="2" hidden="1">'Dem. Saude - restos pagar- 5º B'!$A$1:$E$16</definedName>
  </definedNames>
  <calcPr fullCalcOnLoad="1"/>
</workbook>
</file>

<file path=xl/sharedStrings.xml><?xml version="1.0" encoding="utf-8"?>
<sst xmlns="http://schemas.openxmlformats.org/spreadsheetml/2006/main" count="194" uniqueCount="144">
  <si>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</si>
  <si>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</si>
  <si>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</si>
  <si>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</si>
  <si>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</si>
  <si>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</si>
  <si>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</si>
  <si>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</si>
  <si>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</si>
  <si>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</si>
  <si>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</si>
  <si>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</si>
  <si>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</si>
  <si>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</si>
  <si>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</si>
  <si>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</si>
  <si>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</si>
  <si>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</si>
  <si>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</si>
  <si>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</si>
  <si>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</si>
  <si>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</si>
  <si>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</si>
  <si>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</si>
  <si>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</si>
  <si>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</si>
  <si>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</si>
  <si>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</si>
  <si>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</si>
  <si>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</si>
  <si>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</si>
  <si>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</si>
  <si>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</si>
  <si>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</si>
  <si>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</si>
  <si>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</si>
  <si>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</si>
  <si>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</si>
  <si>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</si>
  <si>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</si>
  <si>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</si>
  <si>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</si>
  <si>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</si>
  <si>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</si>
  <si>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</si>
  <si>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</si>
  <si>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</si>
  <si>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</si>
  <si>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</si>
  <si>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</si>
  <si>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</si>
  <si>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</si>
  <si>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</si>
  <si>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</si>
  <si>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</si>
  <si>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</si>
  <si>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</si>
  <si>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</si>
  <si>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</si>
  <si>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</si>
  <si>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</si>
  <si>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</si>
  <si>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</si>
  <si>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</si>
  <si>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</si>
  <si>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</si>
  <si>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</si>
  <si>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</si>
  <si>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</si>
  <si>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</si>
  <si>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</si>
  <si>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</si>
  <si>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</si>
  <si>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</si>
  <si>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</si>
  <si>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</si>
  <si>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</si>
  <si>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</si>
  <si>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</si>
  <si>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</si>
  <si>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</si>
  <si>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</si>
  <si>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</si>
  <si>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</si>
  <si>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</si>
  <si>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</si>
  <si>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</si>
  <si>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</si>
  <si>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</si>
  <si>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</si>
  <si>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</si>
  <si>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</si>
  <si>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</si>
  <si>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</si>
  <si>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</si>
  <si>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</si>
  <si>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</si>
  <si>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</si>
  <si>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</si>
  <si>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</si>
  <si>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</si>
  <si>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</si>
  <si>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</si>
  <si>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</si>
  <si>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</si>
  <si>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</si>
  <si>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</si>
  <si>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</si>
  <si>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</si>
  <si>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</si>
  <si>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</si>
  <si>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</si>
  <si>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</si>
  <si>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</si>
  <si>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</si>
  <si>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</si>
  <si>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</si>
  <si>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</si>
  <si>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</si>
  <si>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</si>
  <si>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</si>
  <si>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</si>
  <si>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</si>
  <si>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</si>
  <si>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</si>
  <si>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</si>
  <si>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</si>
  <si>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</si>
  <si>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</si>
  <si>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</si>
  <si>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</si>
  <si>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Ass. de Contr. Interno</t>
  </si>
  <si>
    <t>Secret.de Planej. e Finanças</t>
  </si>
  <si>
    <t>Inscritos em 2018</t>
  </si>
  <si>
    <t>Inscritos em Exercícios anteriores a 2014</t>
  </si>
  <si>
    <t>Restos a Pagar Cancelados ou Prescritos em 2018</t>
  </si>
  <si>
    <t>Restos a Pagar Cancelados ou Prescritos em exercícios Anteriores a 2014</t>
  </si>
  <si>
    <t>Diferença de limite não cumprido em 2017</t>
  </si>
  <si>
    <t>Diferença de limite não cumprido em Exercícios Anteriores a 2013</t>
  </si>
  <si>
    <t>5º BIMESTRE DE 2018</t>
  </si>
  <si>
    <t>Paulo Turato Miotta</t>
  </si>
  <si>
    <t>Saulo Pedroso de Souza</t>
  </si>
  <si>
    <t xml:space="preserve">Prefeito Municipal </t>
  </si>
  <si>
    <t>Prefeito Municipal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</si>
</sst>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29" xfId="53" applyFont="1" applyFill="1" applyBorder="1" applyAlignment="1" applyProtection="1">
      <alignment horizontal="center" vertical="center" wrapText="1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6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27">
      <selection activeCell="F48" sqref="F4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7.421875" style="1" customWidth="1"/>
    <col min="7" max="11" width="16.7109375" style="1" customWidth="1"/>
    <col min="12" max="16384" width="9.140625" style="1" customWidth="1"/>
  </cols>
  <sheetData>
    <row r="1" spans="1:6" ht="20.25">
      <c r="A1" s="60" t="s">
        <v>21</v>
      </c>
      <c r="B1" s="60"/>
      <c r="C1" s="60"/>
      <c r="D1" s="60"/>
      <c r="E1" s="60"/>
      <c r="F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139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2" t="s">
        <v>26</v>
      </c>
      <c r="B10" s="63"/>
      <c r="C10" s="63" t="s">
        <v>36</v>
      </c>
      <c r="D10" s="66" t="s">
        <v>46</v>
      </c>
      <c r="E10" s="68" t="s">
        <v>9</v>
      </c>
      <c r="F10" s="69"/>
    </row>
    <row r="11" spans="1:6" ht="19.5" customHeight="1">
      <c r="A11" s="64"/>
      <c r="B11" s="65"/>
      <c r="C11" s="65"/>
      <c r="D11" s="67"/>
      <c r="E11" s="19" t="s">
        <v>48</v>
      </c>
      <c r="F11" s="19" t="s">
        <v>49</v>
      </c>
    </row>
    <row r="12" spans="1:6" ht="19.5" customHeight="1">
      <c r="A12" s="50" t="s">
        <v>27</v>
      </c>
      <c r="B12" s="51"/>
      <c r="C12" s="15">
        <f>SUM(C13:C20)</f>
        <v>200241235</v>
      </c>
      <c r="D12" s="15">
        <f>SUM(D13:D20)</f>
        <v>196724135</v>
      </c>
      <c r="E12" s="15">
        <f>SUM(E13:E20)</f>
        <v>159495027.48</v>
      </c>
      <c r="F12" s="28">
        <f>(E12/D12)*100</f>
        <v>81.07547529945931</v>
      </c>
    </row>
    <row r="13" spans="1:6" ht="19.5" customHeight="1">
      <c r="A13" s="54" t="s">
        <v>28</v>
      </c>
      <c r="B13" s="55"/>
      <c r="C13" s="9">
        <v>107993700</v>
      </c>
      <c r="D13" s="9">
        <v>107993700</v>
      </c>
      <c r="E13" s="9">
        <v>80218699.5</v>
      </c>
      <c r="F13" s="9">
        <f>(E13/D13)*100</f>
        <v>74.28090666399984</v>
      </c>
    </row>
    <row r="14" spans="1:6" ht="19.5" customHeight="1">
      <c r="A14" s="54" t="s">
        <v>29</v>
      </c>
      <c r="B14" s="55"/>
      <c r="C14" s="9">
        <v>17537200</v>
      </c>
      <c r="D14" s="9">
        <v>17537200</v>
      </c>
      <c r="E14" s="9">
        <v>12266412.18</v>
      </c>
      <c r="F14" s="9">
        <f aca="true" t="shared" si="0" ref="F14:F20">(E14/D14)*100</f>
        <v>69.94510058618252</v>
      </c>
    </row>
    <row r="15" spans="1:6" ht="19.5" customHeight="1">
      <c r="A15" s="54" t="s">
        <v>30</v>
      </c>
      <c r="B15" s="55"/>
      <c r="C15" s="9">
        <v>50371400</v>
      </c>
      <c r="D15" s="9">
        <v>50371400</v>
      </c>
      <c r="E15" s="9">
        <v>46733566.1</v>
      </c>
      <c r="F15" s="9">
        <f t="shared" si="0"/>
        <v>92.77797738399171</v>
      </c>
    </row>
    <row r="16" spans="1:6" ht="19.5" customHeight="1">
      <c r="A16" s="20" t="s">
        <v>31</v>
      </c>
      <c r="B16" s="21"/>
      <c r="C16" s="9">
        <v>14875635</v>
      </c>
      <c r="D16" s="9">
        <v>14875635</v>
      </c>
      <c r="E16" s="9">
        <v>13080741.72</v>
      </c>
      <c r="F16" s="9">
        <f t="shared" si="0"/>
        <v>87.93400564076761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4624600</v>
      </c>
      <c r="D18" s="9">
        <v>1107500</v>
      </c>
      <c r="E18" s="9">
        <v>1511947.23</v>
      </c>
      <c r="F18" s="9">
        <f t="shared" si="0"/>
        <v>136.51893724604966</v>
      </c>
    </row>
    <row r="19" spans="1:6" ht="19.5" customHeight="1">
      <c r="A19" s="20" t="s">
        <v>34</v>
      </c>
      <c r="B19" s="21"/>
      <c r="C19" s="9">
        <v>4478600</v>
      </c>
      <c r="D19" s="9">
        <v>4478600</v>
      </c>
      <c r="E19" s="9">
        <v>3731662.34</v>
      </c>
      <c r="F19" s="9">
        <f t="shared" si="0"/>
        <v>83.32207252266332</v>
      </c>
    </row>
    <row r="20" spans="1:6" ht="19.5" customHeight="1">
      <c r="A20" s="54" t="s">
        <v>35</v>
      </c>
      <c r="B20" s="55"/>
      <c r="C20" s="9">
        <v>360100</v>
      </c>
      <c r="D20" s="9">
        <v>360100</v>
      </c>
      <c r="E20" s="9">
        <v>1951998.41</v>
      </c>
      <c r="F20" s="9">
        <f t="shared" si="0"/>
        <v>542.071205220772</v>
      </c>
    </row>
    <row r="21" spans="1:6" ht="19.5" customHeight="1">
      <c r="A21" s="50" t="s">
        <v>37</v>
      </c>
      <c r="B21" s="51"/>
      <c r="C21" s="15">
        <f>SUM(C22:C26)</f>
        <v>192766206</v>
      </c>
      <c r="D21" s="15">
        <f>SUM(D22:D26)</f>
        <v>192766206</v>
      </c>
      <c r="E21" s="15">
        <f>SUM(E22:E26)</f>
        <v>148381825.88</v>
      </c>
      <c r="F21" s="15">
        <f>(E21/D21)*100</f>
        <v>76.97502013397514</v>
      </c>
    </row>
    <row r="22" spans="1:6" ht="19.5" customHeight="1">
      <c r="A22" s="54" t="s">
        <v>38</v>
      </c>
      <c r="B22" s="55"/>
      <c r="C22" s="9">
        <v>51603500</v>
      </c>
      <c r="D22" s="9">
        <v>51603500</v>
      </c>
      <c r="E22" s="9">
        <v>37374353.76</v>
      </c>
      <c r="F22" s="27">
        <f>(E22/D22)*100</f>
        <v>72.4260055228812</v>
      </c>
    </row>
    <row r="23" spans="1:6" ht="19.5" customHeight="1">
      <c r="A23" s="54" t="s">
        <v>39</v>
      </c>
      <c r="B23" s="55"/>
      <c r="C23" s="9">
        <v>105200</v>
      </c>
      <c r="D23" s="9">
        <v>105200</v>
      </c>
      <c r="E23" s="9">
        <v>84241.15</v>
      </c>
      <c r="F23" s="27">
        <f aca="true" t="shared" si="1" ref="F23:F28">(E23/D23)*100</f>
        <v>80.07713878326996</v>
      </c>
    </row>
    <row r="24" spans="1:6" ht="19.5" customHeight="1">
      <c r="A24" s="54" t="s">
        <v>40</v>
      </c>
      <c r="B24" s="55"/>
      <c r="C24" s="9">
        <v>33836706</v>
      </c>
      <c r="D24" s="9">
        <v>33836706</v>
      </c>
      <c r="E24" s="9">
        <v>28846456.54</v>
      </c>
      <c r="F24" s="27">
        <f t="shared" si="1"/>
        <v>85.25196436083347</v>
      </c>
    </row>
    <row r="25" spans="1:6" ht="19.5" customHeight="1">
      <c r="A25" s="54" t="s">
        <v>41</v>
      </c>
      <c r="B25" s="55"/>
      <c r="C25" s="9">
        <v>106551900</v>
      </c>
      <c r="D25" s="9">
        <v>106551900</v>
      </c>
      <c r="E25" s="9">
        <v>81427410.77</v>
      </c>
      <c r="F25" s="27">
        <f t="shared" si="1"/>
        <v>76.42042119380321</v>
      </c>
    </row>
    <row r="26" spans="1:6" ht="19.5" customHeight="1">
      <c r="A26" s="54" t="s">
        <v>42</v>
      </c>
      <c r="B26" s="55"/>
      <c r="C26" s="9">
        <v>668900</v>
      </c>
      <c r="D26" s="9">
        <v>668900</v>
      </c>
      <c r="E26" s="9">
        <v>649363.66</v>
      </c>
      <c r="F26" s="27">
        <f t="shared" si="1"/>
        <v>97.07933323366721</v>
      </c>
    </row>
    <row r="27" spans="1:6" ht="25.5" customHeight="1">
      <c r="A27" s="56" t="s">
        <v>43</v>
      </c>
      <c r="B27" s="57"/>
      <c r="C27" s="15">
        <f>SUM(C28:C29)</f>
        <v>505300</v>
      </c>
      <c r="D27" s="15">
        <f>SUM(D28:D29)</f>
        <v>505300</v>
      </c>
      <c r="E27" s="15">
        <f>SUM(E28:E29)</f>
        <v>347885.9</v>
      </c>
      <c r="F27" s="15">
        <f>(E27/D27)*100</f>
        <v>68.84739758559272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347885.9</v>
      </c>
      <c r="F28" s="27">
        <f t="shared" si="1"/>
        <v>68.84739758559272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58" t="s">
        <v>47</v>
      </c>
      <c r="B30" s="59"/>
      <c r="C30" s="25">
        <f>SUM(C12,C21,C27)</f>
        <v>393512741</v>
      </c>
      <c r="D30" s="25">
        <f>SUM(D12,D21,D27)</f>
        <v>389995641</v>
      </c>
      <c r="E30" s="25">
        <f>SUM(E12,E21,E27)</f>
        <v>308224739.26</v>
      </c>
      <c r="F30" s="15">
        <f>(E30/D30)*100</f>
        <v>79.03286776992464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62" t="s">
        <v>50</v>
      </c>
      <c r="B32" s="63"/>
      <c r="C32" s="63" t="s">
        <v>36</v>
      </c>
      <c r="D32" s="66" t="s">
        <v>51</v>
      </c>
      <c r="E32" s="68" t="s">
        <v>9</v>
      </c>
      <c r="F32" s="69"/>
    </row>
    <row r="33" spans="1:6" ht="19.5" customHeight="1">
      <c r="A33" s="64"/>
      <c r="B33" s="65"/>
      <c r="C33" s="65"/>
      <c r="D33" s="67"/>
      <c r="E33" s="19" t="s">
        <v>52</v>
      </c>
      <c r="F33" s="19" t="s">
        <v>53</v>
      </c>
    </row>
    <row r="34" spans="1:6" ht="19.5" customHeight="1">
      <c r="A34" s="50" t="s">
        <v>54</v>
      </c>
      <c r="B34" s="51"/>
      <c r="C34" s="15">
        <f>SUM(C35:C39)</f>
        <v>16117160</v>
      </c>
      <c r="D34" s="15">
        <f>SUM(D35:D39)</f>
        <v>20182301.42</v>
      </c>
      <c r="E34" s="15">
        <f>SUM(E35:E39)</f>
        <v>17504172.339999996</v>
      </c>
      <c r="F34" s="15">
        <f>(E34/D34)*100</f>
        <v>86.73030877763986</v>
      </c>
    </row>
    <row r="35" spans="1:6" ht="19.5" customHeight="1">
      <c r="A35" s="54" t="s">
        <v>56</v>
      </c>
      <c r="B35" s="55"/>
      <c r="C35" s="9">
        <v>14499590</v>
      </c>
      <c r="D35" s="9">
        <v>17394600.62</v>
      </c>
      <c r="E35" s="9">
        <v>14449062.76</v>
      </c>
      <c r="F35" s="15">
        <f aca="true" t="shared" si="2" ref="F35:F42">(E35/D35)*100</f>
        <v>83.06636683216932</v>
      </c>
    </row>
    <row r="36" spans="1:6" ht="19.5" customHeight="1">
      <c r="A36" s="54" t="s">
        <v>55</v>
      </c>
      <c r="B36" s="55"/>
      <c r="C36" s="9">
        <v>1615570</v>
      </c>
      <c r="D36" s="9">
        <v>2785407.14</v>
      </c>
      <c r="E36" s="9">
        <v>2961922.5</v>
      </c>
      <c r="F36" s="15">
        <f t="shared" si="2"/>
        <v>106.33714753815127</v>
      </c>
    </row>
    <row r="37" spans="1:6" ht="19.5" customHeight="1">
      <c r="A37" s="54" t="s">
        <v>57</v>
      </c>
      <c r="B37" s="55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58</v>
      </c>
      <c r="B38" s="21"/>
      <c r="C38" s="9">
        <v>2000</v>
      </c>
      <c r="D38" s="9">
        <v>2293.66</v>
      </c>
      <c r="E38" s="9">
        <v>93187.08</v>
      </c>
      <c r="F38" s="15">
        <f t="shared" si="2"/>
        <v>4062.81140186427</v>
      </c>
    </row>
    <row r="39" spans="1:6" ht="19.5" customHeight="1">
      <c r="A39" s="50" t="s">
        <v>59</v>
      </c>
      <c r="B39" s="51"/>
      <c r="C39" s="9"/>
      <c r="D39" s="9"/>
      <c r="E39" s="9">
        <v>0</v>
      </c>
      <c r="F39" s="15"/>
    </row>
    <row r="40" spans="1:6" ht="19.5" customHeight="1">
      <c r="A40" s="50" t="s">
        <v>60</v>
      </c>
      <c r="B40" s="51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1224500</v>
      </c>
      <c r="D41" s="28">
        <v>1224500</v>
      </c>
      <c r="E41" s="28">
        <v>775796.89</v>
      </c>
      <c r="F41" s="15">
        <f t="shared" si="2"/>
        <v>63.35621804818293</v>
      </c>
    </row>
    <row r="42" spans="1:6" ht="28.5" customHeight="1">
      <c r="A42" s="58" t="s">
        <v>62</v>
      </c>
      <c r="B42" s="59"/>
      <c r="C42" s="25">
        <f>SUM(C41,C34)</f>
        <v>17341660</v>
      </c>
      <c r="D42" s="25">
        <f>SUM(D41,D34)</f>
        <v>21406801.42</v>
      </c>
      <c r="E42" s="25">
        <f>SUM(E41,E34)</f>
        <v>18279969.229999997</v>
      </c>
      <c r="F42" s="15">
        <f t="shared" si="2"/>
        <v>85.39327698402126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33" customFormat="1" ht="12.75"/>
    <row r="46" spans="1:6" s="33" customFormat="1" ht="12.75">
      <c r="A46" s="34" t="s">
        <v>2</v>
      </c>
      <c r="B46" s="42" t="s">
        <v>3</v>
      </c>
      <c r="C46" s="42"/>
      <c r="D46" s="42" t="s">
        <v>140</v>
      </c>
      <c r="E46" s="42"/>
      <c r="F46" s="34" t="s">
        <v>141</v>
      </c>
    </row>
    <row r="47" spans="1:6" s="33" customFormat="1" ht="12.75">
      <c r="A47" s="34" t="s">
        <v>4</v>
      </c>
      <c r="B47" s="42" t="s">
        <v>131</v>
      </c>
      <c r="C47" s="42"/>
      <c r="D47" s="42" t="s">
        <v>132</v>
      </c>
      <c r="E47" s="42"/>
      <c r="F47" s="34" t="s">
        <v>142</v>
      </c>
    </row>
    <row r="48" spans="1:3" s="33" customFormat="1" ht="12.75">
      <c r="A48" s="34" t="s">
        <v>6</v>
      </c>
      <c r="B48" s="42" t="s">
        <v>7</v>
      </c>
      <c r="C48" s="42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44" t="s">
        <v>14</v>
      </c>
      <c r="B66" s="45"/>
      <c r="C66" s="17"/>
      <c r="D66" s="11">
        <f>D22-D25-D26-D30</f>
        <v>-445612941</v>
      </c>
      <c r="E66" s="11">
        <f>E22-E25-E26-E30</f>
        <v>-352927159.93</v>
      </c>
      <c r="F66" s="11">
        <f>F22-F25-F26-F30</f>
        <v>-180.10661667451387</v>
      </c>
    </row>
    <row r="67" spans="1:6" ht="19.5" customHeight="1">
      <c r="A67" s="44" t="s">
        <v>15</v>
      </c>
      <c r="B67" s="45"/>
      <c r="C67" s="17"/>
      <c r="D67" s="10">
        <v>3215107.96</v>
      </c>
      <c r="E67" s="16"/>
      <c r="F67" s="16"/>
    </row>
    <row r="68" spans="1:6" ht="19.5" customHeight="1">
      <c r="A68" s="44" t="s">
        <v>16</v>
      </c>
      <c r="B68" s="45"/>
      <c r="C68" s="17"/>
      <c r="D68" s="12">
        <v>0</v>
      </c>
      <c r="E68" s="12">
        <v>0</v>
      </c>
      <c r="F68" s="12">
        <v>0</v>
      </c>
    </row>
    <row r="69" spans="1:6" ht="19.5" customHeight="1">
      <c r="A69" s="44" t="s">
        <v>17</v>
      </c>
      <c r="B69" s="45"/>
      <c r="C69" s="17"/>
      <c r="D69" s="11">
        <f>D21+D66+D67+D68</f>
        <v>-249631627.04</v>
      </c>
      <c r="E69" s="11">
        <f>E21+E66+E67+E68</f>
        <v>-204545334.05</v>
      </c>
      <c r="F69" s="11">
        <f>F21+F66+F67+F68</f>
        <v>-103.13159654053874</v>
      </c>
    </row>
    <row r="70" spans="1:6" ht="19.5" customHeight="1">
      <c r="A70" s="44" t="s">
        <v>18</v>
      </c>
      <c r="B70" s="45"/>
      <c r="C70" s="17"/>
      <c r="D70" s="11">
        <v>-23082405.45</v>
      </c>
      <c r="E70" s="11" t="e">
        <f>#REF!-'Dem. Saude - Receitas - 5º Bim'!E69</f>
        <v>#REF!</v>
      </c>
      <c r="F70" s="11" t="e">
        <f>#REF!-'Dem. Saude - Receitas - 5º Bim'!F69</f>
        <v>#REF!</v>
      </c>
    </row>
    <row r="71" spans="1:6" ht="19.5" customHeight="1" thickBot="1">
      <c r="A71" s="52" t="s">
        <v>19</v>
      </c>
      <c r="B71" s="53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41"/>
      <c r="B72" s="4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46" t="s">
        <v>20</v>
      </c>
      <c r="B74" s="47"/>
      <c r="C74" s="47"/>
      <c r="D74" s="47"/>
      <c r="E74" s="47"/>
      <c r="F74" s="48"/>
    </row>
    <row r="75" spans="1:6" ht="19.5" customHeight="1">
      <c r="A75" s="35"/>
      <c r="B75" s="36"/>
      <c r="C75" s="36"/>
      <c r="D75" s="36"/>
      <c r="E75" s="36"/>
      <c r="F75" s="37"/>
    </row>
    <row r="76" spans="1:6" ht="19.5" customHeight="1">
      <c r="A76" s="38"/>
      <c r="B76" s="39"/>
      <c r="C76" s="39"/>
      <c r="D76" s="39"/>
      <c r="E76" s="39"/>
      <c r="F76" s="40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3" t="s">
        <v>2</v>
      </c>
      <c r="B78" s="43"/>
      <c r="C78" s="7"/>
      <c r="D78" s="43" t="s">
        <v>3</v>
      </c>
      <c r="E78" s="43"/>
      <c r="F78" s="43"/>
    </row>
    <row r="79" spans="1:6" ht="12.75">
      <c r="A79" s="43" t="s">
        <v>4</v>
      </c>
      <c r="B79" s="43"/>
      <c r="C79" s="7"/>
      <c r="D79" s="43" t="s">
        <v>5</v>
      </c>
      <c r="E79" s="43"/>
      <c r="F79" s="43"/>
    </row>
    <row r="80" spans="1:6" ht="12.75">
      <c r="A80" s="43" t="s">
        <v>6</v>
      </c>
      <c r="B80" s="43"/>
      <c r="C80" s="7"/>
      <c r="D80" s="43" t="s">
        <v>7</v>
      </c>
      <c r="E80" s="43"/>
      <c r="F80" s="43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  <mergeCell ref="D32:D33"/>
    <mergeCell ref="E32:F32"/>
    <mergeCell ref="A13:B13"/>
    <mergeCell ref="A14:B14"/>
    <mergeCell ref="A32:B33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67:B67"/>
    <mergeCell ref="A68:B68"/>
    <mergeCell ref="A39:B39"/>
    <mergeCell ref="A40:B40"/>
    <mergeCell ref="B48:C48"/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  <mergeCell ref="A66:B6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G45" sqref="G45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139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63</v>
      </c>
      <c r="B10" s="63"/>
      <c r="C10" s="63" t="s">
        <v>69</v>
      </c>
      <c r="D10" s="66" t="s">
        <v>70</v>
      </c>
      <c r="E10" s="68" t="s">
        <v>10</v>
      </c>
      <c r="F10" s="69"/>
      <c r="G10" s="68" t="s">
        <v>1</v>
      </c>
      <c r="H10" s="69"/>
      <c r="I10" s="66" t="s">
        <v>75</v>
      </c>
    </row>
    <row r="11" spans="1:9" ht="19.5" customHeight="1">
      <c r="A11" s="64"/>
      <c r="B11" s="65"/>
      <c r="C11" s="65"/>
      <c r="D11" s="67"/>
      <c r="E11" s="19" t="s">
        <v>71</v>
      </c>
      <c r="F11" s="19" t="s">
        <v>72</v>
      </c>
      <c r="G11" s="19" t="s">
        <v>73</v>
      </c>
      <c r="H11" s="19" t="s">
        <v>74</v>
      </c>
      <c r="I11" s="67"/>
    </row>
    <row r="12" spans="1:9" ht="19.5" customHeight="1">
      <c r="A12" s="50" t="s">
        <v>64</v>
      </c>
      <c r="B12" s="51"/>
      <c r="C12" s="15">
        <f>SUM(C13:C15)</f>
        <v>113246205</v>
      </c>
      <c r="D12" s="15">
        <f>SUM(D13:D15)</f>
        <v>120048711.44</v>
      </c>
      <c r="E12" s="15">
        <f>SUM(E13:E15)</f>
        <v>106175114.97</v>
      </c>
      <c r="F12" s="15">
        <f>(E12/D12)*100</f>
        <v>88.44336077948327</v>
      </c>
      <c r="G12" s="15">
        <f>SUM(G13:G15)</f>
        <v>96476969.86</v>
      </c>
      <c r="H12" s="15">
        <f>(G12/D12)*100</f>
        <v>80.36485248591686</v>
      </c>
      <c r="I12" s="15"/>
    </row>
    <row r="13" spans="1:9" ht="19.5" customHeight="1">
      <c r="A13" s="54" t="s">
        <v>11</v>
      </c>
      <c r="B13" s="55"/>
      <c r="C13" s="9">
        <v>51052700</v>
      </c>
      <c r="D13" s="9">
        <v>52685072.77</v>
      </c>
      <c r="E13" s="9">
        <v>40852937.28</v>
      </c>
      <c r="F13" s="15">
        <f aca="true" t="shared" si="0" ref="F13:F20">(E13/D13)*100</f>
        <v>77.54176872516825</v>
      </c>
      <c r="G13" s="9">
        <v>40852937.28</v>
      </c>
      <c r="H13" s="15">
        <f>(G13/D13)*100</f>
        <v>77.54176872516825</v>
      </c>
      <c r="I13" s="9"/>
    </row>
    <row r="14" spans="1:9" ht="19.5" customHeight="1">
      <c r="A14" s="54" t="s">
        <v>65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62193505</v>
      </c>
      <c r="D15" s="9">
        <v>67363638.67</v>
      </c>
      <c r="E15" s="9">
        <v>65322177.69</v>
      </c>
      <c r="F15" s="15">
        <f t="shared" si="0"/>
        <v>96.9694912265641</v>
      </c>
      <c r="G15" s="9">
        <v>55624032.58</v>
      </c>
      <c r="H15" s="15">
        <f>(G15/D15)*100</f>
        <v>82.57278507844593</v>
      </c>
      <c r="I15" s="9"/>
    </row>
    <row r="16" spans="1:9" ht="19.5" customHeight="1">
      <c r="A16" s="50" t="s">
        <v>66</v>
      </c>
      <c r="B16" s="51"/>
      <c r="C16" s="15">
        <f>SUM(C17:C19)</f>
        <v>780600</v>
      </c>
      <c r="D16" s="15">
        <f>SUM(D17:D19)</f>
        <v>3295545.09</v>
      </c>
      <c r="E16" s="15">
        <f>SUM(E17:E19)</f>
        <v>2372937.85</v>
      </c>
      <c r="F16" s="15">
        <f t="shared" si="0"/>
        <v>72.00441156761718</v>
      </c>
      <c r="G16" s="15">
        <f>SUM(G17:G19)</f>
        <v>1756299.86</v>
      </c>
      <c r="H16" s="15">
        <f>(G16/D16)*100</f>
        <v>53.293152180782336</v>
      </c>
      <c r="I16" s="15"/>
    </row>
    <row r="17" spans="1:9" ht="19.5" customHeight="1">
      <c r="A17" s="54" t="s">
        <v>8</v>
      </c>
      <c r="B17" s="55"/>
      <c r="C17" s="9">
        <v>780600</v>
      </c>
      <c r="D17" s="9">
        <v>3295545.09</v>
      </c>
      <c r="E17" s="9">
        <v>2372937.85</v>
      </c>
      <c r="F17" s="15">
        <f t="shared" si="0"/>
        <v>72.00441156761718</v>
      </c>
      <c r="G17" s="9">
        <v>1756299.86</v>
      </c>
      <c r="H17" s="15">
        <f>(G17/D17)*100</f>
        <v>53.293152180782336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67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8" t="s">
        <v>68</v>
      </c>
      <c r="B20" s="59"/>
      <c r="C20" s="25">
        <f>SUM(C16,C12)</f>
        <v>114026805</v>
      </c>
      <c r="D20" s="25">
        <f>SUM(D12,D16)</f>
        <v>123344256.53</v>
      </c>
      <c r="E20" s="14">
        <f>SUM(E16,E12)</f>
        <v>108548052.82</v>
      </c>
      <c r="F20" s="15">
        <f t="shared" si="0"/>
        <v>88.00414050377671</v>
      </c>
      <c r="G20" s="14">
        <f>SUM(G16,G12)</f>
        <v>98233269.72</v>
      </c>
      <c r="H20" s="15">
        <f>(G20/D20)*100</f>
        <v>79.64154350073652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76</v>
      </c>
      <c r="B22" s="63"/>
      <c r="C22" s="63" t="s">
        <v>69</v>
      </c>
      <c r="D22" s="66" t="s">
        <v>77</v>
      </c>
      <c r="E22" s="68" t="s">
        <v>10</v>
      </c>
      <c r="F22" s="69"/>
      <c r="G22" s="68" t="s">
        <v>1</v>
      </c>
      <c r="H22" s="69"/>
      <c r="I22" s="66" t="s">
        <v>75</v>
      </c>
    </row>
    <row r="23" spans="1:9" ht="19.5" customHeight="1">
      <c r="A23" s="64"/>
      <c r="B23" s="65"/>
      <c r="C23" s="65"/>
      <c r="D23" s="67"/>
      <c r="E23" s="19" t="s">
        <v>78</v>
      </c>
      <c r="F23" s="19" t="s">
        <v>79</v>
      </c>
      <c r="G23" s="19" t="s">
        <v>80</v>
      </c>
      <c r="H23" s="19" t="s">
        <v>81</v>
      </c>
      <c r="I23" s="67"/>
    </row>
    <row r="24" spans="1:9" ht="19.5" customHeight="1">
      <c r="A24" s="50" t="s">
        <v>82</v>
      </c>
      <c r="B24" s="51"/>
      <c r="C24" s="15"/>
      <c r="D24" s="15"/>
      <c r="E24" s="15"/>
      <c r="F24" s="15"/>
      <c r="G24" s="15"/>
      <c r="H24" s="15"/>
      <c r="I24" s="15"/>
    </row>
    <row r="25" spans="1:9" ht="27" customHeight="1">
      <c r="A25" s="58" t="s">
        <v>83</v>
      </c>
      <c r="B25" s="59"/>
      <c r="C25" s="9"/>
      <c r="D25" s="9"/>
      <c r="E25" s="9"/>
      <c r="F25" s="15"/>
      <c r="G25" s="9"/>
      <c r="H25" s="15"/>
      <c r="I25" s="9"/>
    </row>
    <row r="26" spans="1:9" ht="27" customHeight="1">
      <c r="A26" s="58" t="s">
        <v>84</v>
      </c>
      <c r="B26" s="59"/>
      <c r="C26" s="28">
        <f>SUM(C27)</f>
        <v>16970260</v>
      </c>
      <c r="D26" s="28">
        <f>SUM(D27)</f>
        <v>26296663.87</v>
      </c>
      <c r="E26" s="28">
        <f>SUM(E27:E29)</f>
        <v>23132915.62</v>
      </c>
      <c r="F26" s="15">
        <f>F27</f>
        <v>21.31</v>
      </c>
      <c r="G26" s="28">
        <f>SUM(G27:G29)</f>
        <v>18601491.55</v>
      </c>
      <c r="H26" s="15">
        <f>H27</f>
        <v>18.94</v>
      </c>
      <c r="I26" s="9"/>
    </row>
    <row r="27" spans="1:9" ht="19.5" customHeight="1">
      <c r="A27" s="54" t="s">
        <v>85</v>
      </c>
      <c r="B27" s="55"/>
      <c r="C27" s="9">
        <v>16970260</v>
      </c>
      <c r="D27" s="9">
        <v>26296663.87</v>
      </c>
      <c r="E27" s="9">
        <v>23132915.62</v>
      </c>
      <c r="F27" s="15">
        <v>21.31</v>
      </c>
      <c r="G27" s="9">
        <v>18601491.55</v>
      </c>
      <c r="H27" s="15">
        <v>18.94</v>
      </c>
      <c r="I27" s="9"/>
    </row>
    <row r="28" spans="1:9" ht="19.5" customHeight="1">
      <c r="A28" s="54" t="s">
        <v>86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0" t="s">
        <v>88</v>
      </c>
      <c r="B30" s="51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89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91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90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8" t="s">
        <v>92</v>
      </c>
      <c r="B34" s="59"/>
      <c r="C34" s="14">
        <f>SUM(C30,C26)</f>
        <v>16970260</v>
      </c>
      <c r="D34" s="14">
        <f>SUM(D30,D26)</f>
        <v>26296663.87</v>
      </c>
      <c r="E34" s="14">
        <f>SUM(E30,E26)</f>
        <v>23132915.62</v>
      </c>
      <c r="F34" s="15">
        <v>21.31</v>
      </c>
      <c r="G34" s="14">
        <f>SUM(G26)</f>
        <v>18601491.55</v>
      </c>
      <c r="H34" s="15">
        <f>H26</f>
        <v>18.94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8" t="s">
        <v>93</v>
      </c>
      <c r="B36" s="59"/>
      <c r="C36" s="25">
        <f>C20-C34</f>
        <v>97056545</v>
      </c>
      <c r="D36" s="25">
        <f>D20-D34</f>
        <v>97047592.66</v>
      </c>
      <c r="E36" s="25">
        <f>E20-E34</f>
        <v>85415137.19999999</v>
      </c>
      <c r="F36" s="15"/>
      <c r="G36" s="25">
        <f>G20-G34</f>
        <v>79631778.17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94</v>
      </c>
      <c r="B38" s="74"/>
      <c r="C38" s="74"/>
      <c r="D38" s="74"/>
      <c r="E38" s="74"/>
      <c r="F38" s="75"/>
      <c r="G38" s="70">
        <v>25.84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95</v>
      </c>
      <c r="B40" s="74"/>
      <c r="C40" s="74"/>
      <c r="D40" s="74"/>
      <c r="E40" s="74"/>
      <c r="F40" s="75"/>
      <c r="G40" s="70">
        <v>33398067.28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42" t="s">
        <v>3</v>
      </c>
      <c r="C43" s="42"/>
      <c r="D43" s="42" t="s">
        <v>140</v>
      </c>
      <c r="E43" s="42"/>
      <c r="G43" s="34" t="s">
        <v>141</v>
      </c>
    </row>
    <row r="44" spans="1:7" s="33" customFormat="1" ht="12.75">
      <c r="A44" s="34" t="s">
        <v>4</v>
      </c>
      <c r="B44" s="42" t="s">
        <v>131</v>
      </c>
      <c r="C44" s="42"/>
      <c r="D44" s="42" t="s">
        <v>132</v>
      </c>
      <c r="E44" s="42"/>
      <c r="G44" s="34" t="s">
        <v>143</v>
      </c>
    </row>
    <row r="45" spans="1:3" s="33" customFormat="1" ht="12.75">
      <c r="A45" s="34" t="s">
        <v>6</v>
      </c>
      <c r="B45" s="42" t="s">
        <v>7</v>
      </c>
      <c r="C45" s="42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23">
      <selection activeCell="H47" sqref="H4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139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96</v>
      </c>
      <c r="B9" s="63"/>
      <c r="C9" s="63" t="s">
        <v>97</v>
      </c>
      <c r="D9" s="66" t="s">
        <v>98</v>
      </c>
      <c r="E9" s="85" t="s">
        <v>99</v>
      </c>
      <c r="F9" s="86" t="s">
        <v>100</v>
      </c>
      <c r="G9" s="85" t="s">
        <v>101</v>
      </c>
      <c r="H9" s="86"/>
    </row>
    <row r="10" spans="1:8" ht="19.5" customHeight="1">
      <c r="A10" s="64"/>
      <c r="B10" s="65"/>
      <c r="C10" s="65"/>
      <c r="D10" s="67"/>
      <c r="E10" s="81"/>
      <c r="F10" s="82"/>
      <c r="G10" s="81"/>
      <c r="H10" s="82"/>
    </row>
    <row r="11" spans="1:8" ht="19.5" customHeight="1">
      <c r="A11" s="54" t="s">
        <v>133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102</v>
      </c>
      <c r="B12" s="55"/>
      <c r="C12" s="9">
        <v>1914819.06</v>
      </c>
      <c r="D12" s="9">
        <v>264712.68</v>
      </c>
      <c r="E12" s="9">
        <v>1649306.38</v>
      </c>
      <c r="F12" s="9">
        <v>800</v>
      </c>
      <c r="G12" s="9"/>
      <c r="H12" s="15"/>
    </row>
    <row r="13" spans="1:8" ht="19.5" customHeight="1">
      <c r="A13" s="54" t="s">
        <v>103</v>
      </c>
      <c r="B13" s="55"/>
      <c r="G13" s="9"/>
      <c r="H13" s="15"/>
    </row>
    <row r="14" spans="1:8" ht="19.5" customHeight="1">
      <c r="A14" s="54" t="s">
        <v>134</v>
      </c>
      <c r="B14" s="55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58" t="s">
        <v>104</v>
      </c>
      <c r="B15" s="59"/>
      <c r="C15" s="25">
        <f>SUM(C11:C14)</f>
        <v>1914819.06</v>
      </c>
      <c r="D15" s="25">
        <f>SUM(D11:D14)</f>
        <v>264712.68</v>
      </c>
      <c r="E15" s="25">
        <f>SUM(E11:E14)</f>
        <v>1649306.38</v>
      </c>
      <c r="F15" s="25">
        <f>SUM(F11:F14)</f>
        <v>800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3" t="s">
        <v>114</v>
      </c>
      <c r="D17" s="83"/>
      <c r="E17" s="83"/>
      <c r="F17" s="83"/>
      <c r="G17" s="83"/>
      <c r="H17" s="82"/>
    </row>
    <row r="18" spans="1:8" ht="31.5" customHeight="1">
      <c r="A18" s="79" t="s">
        <v>105</v>
      </c>
      <c r="B18" s="80"/>
      <c r="C18" s="81" t="s">
        <v>106</v>
      </c>
      <c r="D18" s="82"/>
      <c r="E18" s="84" t="s">
        <v>111</v>
      </c>
      <c r="F18" s="80"/>
      <c r="G18" s="81" t="s">
        <v>107</v>
      </c>
      <c r="H18" s="82"/>
    </row>
    <row r="19" spans="1:8" ht="19.5" customHeight="1">
      <c r="A19" s="54" t="s">
        <v>135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108</v>
      </c>
      <c r="B20" s="55"/>
      <c r="C20" s="9"/>
      <c r="D20" s="9"/>
      <c r="E20" s="9"/>
      <c r="F20" s="15"/>
      <c r="G20" s="9"/>
      <c r="H20" s="15"/>
    </row>
    <row r="21" spans="1:8" ht="19.5" customHeight="1">
      <c r="A21" s="54" t="s">
        <v>109</v>
      </c>
      <c r="B21" s="55"/>
      <c r="C21" s="9"/>
      <c r="D21" s="9"/>
      <c r="E21" s="9"/>
      <c r="F21" s="9"/>
      <c r="G21" s="9"/>
      <c r="H21" s="15"/>
    </row>
    <row r="22" spans="1:8" ht="19.5" customHeight="1">
      <c r="A22" s="54" t="s">
        <v>136</v>
      </c>
      <c r="B22" s="55"/>
      <c r="C22" s="9"/>
      <c r="D22" s="9"/>
      <c r="E22" s="9"/>
      <c r="F22" s="15"/>
      <c r="G22" s="9"/>
      <c r="H22" s="15"/>
    </row>
    <row r="23" spans="1:8" ht="28.5" customHeight="1">
      <c r="A23" s="58" t="s">
        <v>110</v>
      </c>
      <c r="B23" s="59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3" t="s">
        <v>115</v>
      </c>
      <c r="D25" s="83"/>
      <c r="E25" s="83"/>
      <c r="F25" s="83"/>
      <c r="G25" s="83"/>
      <c r="H25" s="82"/>
    </row>
    <row r="26" spans="1:8" ht="38.25" customHeight="1">
      <c r="A26" s="79" t="s">
        <v>112</v>
      </c>
      <c r="B26" s="80"/>
      <c r="C26" s="81" t="s">
        <v>106</v>
      </c>
      <c r="D26" s="82"/>
      <c r="E26" s="84" t="s">
        <v>113</v>
      </c>
      <c r="F26" s="80"/>
      <c r="G26" s="81" t="s">
        <v>107</v>
      </c>
      <c r="H26" s="82"/>
    </row>
    <row r="27" spans="1:8" ht="19.5" customHeight="1">
      <c r="A27" s="54" t="s">
        <v>137</v>
      </c>
      <c r="B27" s="55"/>
      <c r="C27" s="9"/>
      <c r="D27" s="9"/>
      <c r="E27" s="9"/>
      <c r="F27" s="15"/>
      <c r="G27" s="9"/>
      <c r="H27" s="15"/>
    </row>
    <row r="28" spans="1:8" ht="19.5" customHeight="1">
      <c r="A28" s="54" t="s">
        <v>116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138</v>
      </c>
      <c r="B29" s="55"/>
      <c r="C29" s="9"/>
      <c r="D29" s="9"/>
      <c r="E29" s="9"/>
      <c r="F29" s="15"/>
      <c r="G29" s="9"/>
      <c r="H29" s="15"/>
    </row>
    <row r="30" spans="1:8" ht="28.5" customHeight="1">
      <c r="A30" s="58" t="s">
        <v>117</v>
      </c>
      <c r="B30" s="59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6" t="s">
        <v>118</v>
      </c>
      <c r="B32" s="63"/>
      <c r="C32" s="63" t="s">
        <v>69</v>
      </c>
      <c r="D32" s="66" t="s">
        <v>77</v>
      </c>
      <c r="E32" s="68" t="s">
        <v>10</v>
      </c>
      <c r="F32" s="69"/>
      <c r="G32" s="68" t="s">
        <v>1</v>
      </c>
      <c r="H32" s="69"/>
      <c r="I32" s="66" t="s">
        <v>75</v>
      </c>
    </row>
    <row r="33" spans="1:9" ht="19.5" customHeight="1">
      <c r="A33" s="64"/>
      <c r="B33" s="65"/>
      <c r="C33" s="65"/>
      <c r="D33" s="67"/>
      <c r="E33" s="19" t="s">
        <v>119</v>
      </c>
      <c r="F33" s="19" t="s">
        <v>120</v>
      </c>
      <c r="G33" s="19" t="s">
        <v>121</v>
      </c>
      <c r="H33" s="19" t="s">
        <v>122</v>
      </c>
      <c r="I33" s="67"/>
    </row>
    <row r="34" spans="1:9" ht="19.5" customHeight="1">
      <c r="A34" s="54" t="s">
        <v>123</v>
      </c>
      <c r="B34" s="55"/>
      <c r="C34" s="9">
        <v>64563515</v>
      </c>
      <c r="D34" s="9">
        <v>71121149.84</v>
      </c>
      <c r="E34" s="9">
        <v>58368676.83</v>
      </c>
      <c r="F34" s="15">
        <f>(E34/$E$41)*100</f>
        <v>53.7722007107672</v>
      </c>
      <c r="G34" s="9">
        <v>53985937.44</v>
      </c>
      <c r="H34" s="15">
        <f>(G34/$G$41)*100</f>
        <v>54.95687723098218</v>
      </c>
      <c r="I34" s="9"/>
    </row>
    <row r="35" spans="1:9" ht="19.5" customHeight="1">
      <c r="A35" s="54" t="s">
        <v>124</v>
      </c>
      <c r="B35" s="55"/>
      <c r="C35" s="9">
        <v>44946000</v>
      </c>
      <c r="D35" s="9">
        <v>46854072.97</v>
      </c>
      <c r="E35" s="9">
        <v>46111296.43</v>
      </c>
      <c r="F35" s="15">
        <f aca="true" t="shared" si="0" ref="F35:F41">(E35/$E$41)*100</f>
        <v>42.48007700927086</v>
      </c>
      <c r="G35" s="9">
        <v>40507184.01</v>
      </c>
      <c r="H35" s="15">
        <f aca="true" t="shared" si="1" ref="H35:H41">(G35/$G$41)*100</f>
        <v>41.235707744901475</v>
      </c>
      <c r="I35" s="9"/>
    </row>
    <row r="36" spans="1:9" ht="19.5" customHeight="1">
      <c r="A36" s="54" t="s">
        <v>125</v>
      </c>
      <c r="B36" s="55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/>
    </row>
    <row r="37" spans="1:9" ht="19.5" customHeight="1">
      <c r="A37" s="54" t="s">
        <v>126</v>
      </c>
      <c r="B37" s="55"/>
      <c r="C37" s="9">
        <v>2206830</v>
      </c>
      <c r="D37" s="9">
        <v>2364153.34</v>
      </c>
      <c r="E37" s="9">
        <v>1676285.37</v>
      </c>
      <c r="F37" s="15">
        <f t="shared" si="0"/>
        <v>1.544279539292799</v>
      </c>
      <c r="G37" s="9">
        <v>1637656.2</v>
      </c>
      <c r="H37" s="15">
        <f t="shared" si="1"/>
        <v>1.6671095288469038</v>
      </c>
      <c r="I37" s="9"/>
    </row>
    <row r="38" spans="1:9" ht="19.5" customHeight="1">
      <c r="A38" s="54" t="s">
        <v>127</v>
      </c>
      <c r="B38" s="55"/>
      <c r="C38" s="9">
        <v>1865460</v>
      </c>
      <c r="D38" s="9">
        <v>2398880.38</v>
      </c>
      <c r="E38" s="9">
        <v>1839739.28</v>
      </c>
      <c r="F38" s="15">
        <f t="shared" si="0"/>
        <v>1.6948616140086372</v>
      </c>
      <c r="G38" s="9">
        <v>1687477.79</v>
      </c>
      <c r="H38" s="15">
        <f t="shared" si="1"/>
        <v>1.7178271626404333</v>
      </c>
      <c r="I38" s="9"/>
    </row>
    <row r="39" spans="1:9" ht="19.5" customHeight="1">
      <c r="A39" s="54" t="s">
        <v>128</v>
      </c>
      <c r="B39" s="55"/>
      <c r="C39" s="9">
        <v>445000</v>
      </c>
      <c r="D39" s="9">
        <v>606000</v>
      </c>
      <c r="E39" s="9">
        <v>552054.91</v>
      </c>
      <c r="F39" s="15">
        <f t="shared" si="0"/>
        <v>0.5085811266605087</v>
      </c>
      <c r="G39" s="9">
        <v>415014.28</v>
      </c>
      <c r="H39" s="15">
        <f t="shared" si="1"/>
        <v>0.4224783326289956</v>
      </c>
      <c r="I39" s="9"/>
    </row>
    <row r="40" spans="1:9" ht="19.5" customHeight="1">
      <c r="A40" s="30" t="s">
        <v>129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58" t="s">
        <v>130</v>
      </c>
      <c r="B41" s="59"/>
      <c r="C41" s="25">
        <f>SUM(C34:C40)</f>
        <v>114026805</v>
      </c>
      <c r="D41" s="25">
        <f>SUM(D34:D40)</f>
        <v>123344256.53</v>
      </c>
      <c r="E41" s="25">
        <f>SUM(E34:E40)</f>
        <v>108548052.82</v>
      </c>
      <c r="F41" s="15">
        <f t="shared" si="0"/>
        <v>100</v>
      </c>
      <c r="G41" s="25">
        <f>SUM(G34:G40)</f>
        <v>98233269.72</v>
      </c>
      <c r="H41" s="15">
        <f t="shared" si="1"/>
        <v>100</v>
      </c>
      <c r="I41" s="25"/>
    </row>
    <row r="45" spans="1:8" s="33" customFormat="1" ht="12.75">
      <c r="A45" s="34" t="s">
        <v>2</v>
      </c>
      <c r="B45" s="42" t="s">
        <v>3</v>
      </c>
      <c r="C45" s="42"/>
      <c r="E45" s="42" t="s">
        <v>140</v>
      </c>
      <c r="F45" s="42"/>
      <c r="H45" s="34" t="s">
        <v>141</v>
      </c>
    </row>
    <row r="46" spans="1:8" s="33" customFormat="1" ht="12.75">
      <c r="A46" s="34" t="s">
        <v>4</v>
      </c>
      <c r="B46" s="42" t="s">
        <v>131</v>
      </c>
      <c r="C46" s="42"/>
      <c r="E46" s="42" t="s">
        <v>132</v>
      </c>
      <c r="F46" s="42"/>
      <c r="H46" s="34" t="s">
        <v>143</v>
      </c>
    </row>
    <row r="47" spans="1:3" s="33" customFormat="1" ht="12.75">
      <c r="A47" s="34" t="s">
        <v>6</v>
      </c>
      <c r="B47" s="42" t="s">
        <v>7</v>
      </c>
      <c r="C47" s="42"/>
    </row>
  </sheetData>
  <sheetProtection selectLockedCells="1"/>
  <mergeCells count="50"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  <mergeCell ref="A12:B12"/>
    <mergeCell ref="A13:B13"/>
    <mergeCell ref="A14:B14"/>
    <mergeCell ref="A2:F2"/>
    <mergeCell ref="A9:B10"/>
    <mergeCell ref="C9:C10"/>
    <mergeCell ref="D9:D10"/>
    <mergeCell ref="A11:B11"/>
    <mergeCell ref="G32:H32"/>
    <mergeCell ref="I32:I33"/>
    <mergeCell ref="E9:E10"/>
    <mergeCell ref="F9:F10"/>
    <mergeCell ref="G9:H10"/>
    <mergeCell ref="C17:H17"/>
    <mergeCell ref="G18:H18"/>
    <mergeCell ref="C32:C33"/>
    <mergeCell ref="D32:D33"/>
    <mergeCell ref="E32:F32"/>
    <mergeCell ref="A29:B29"/>
    <mergeCell ref="A30:B30"/>
    <mergeCell ref="A18:B18"/>
    <mergeCell ref="C18:D18"/>
    <mergeCell ref="A27:B27"/>
    <mergeCell ref="A28:B28"/>
    <mergeCell ref="A26:B26"/>
    <mergeCell ref="C25:H25"/>
    <mergeCell ref="C26:D26"/>
    <mergeCell ref="E26:F26"/>
    <mergeCell ref="G26:H26"/>
    <mergeCell ref="E18:F18"/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2018-12-03T12:40:10Z</dcterms:modified>
  <cp:category/>
  <cp:version/>
  <cp:contentType/>
  <cp:contentStatus/>
</cp:coreProperties>
</file>