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3ºBimestre 2018" sheetId="1" r:id="rId1"/>
  </sheets>
  <definedNames>
    <definedName name="_xlnm.Print_Area" localSheetId="0">'RREO por Funcão-3ºBimestre 2018'!$A$1:$N$97</definedName>
    <definedName name="_xlnm.Print_Titles" localSheetId="0">'RREO por Funcão-3ºBimestre 2018'!$8:$9</definedName>
  </definedNames>
  <calcPr fullCalcOnLoad="1"/>
</workbook>
</file>

<file path=xl/sharedStrings.xml><?xml version="1.0" encoding="utf-8"?>
<sst xmlns="http://schemas.openxmlformats.org/spreadsheetml/2006/main" count="113" uniqueCount="104">
  <si>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</si>
  <si>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</si>
  <si>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</si>
  <si>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</si>
  <si>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</si>
  <si>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</si>
  <si>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</si>
  <si>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Inicial</t>
  </si>
  <si>
    <t>DESPESAS</t>
  </si>
  <si>
    <t>Dotação Anual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</si>
  <si>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</si>
  <si>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</si>
  <si>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</si>
  <si>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</si>
  <si>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</si>
  <si>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</si>
  <si>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</si>
  <si>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</si>
  <si>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</si>
  <si>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</si>
  <si>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</si>
  <si>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</si>
  <si>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</si>
  <si>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</si>
  <si>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</si>
  <si>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</si>
  <si>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</si>
  <si>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</si>
  <si>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</si>
  <si>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</si>
  <si>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</si>
  <si>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</si>
  <si>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</si>
  <si>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</si>
  <si>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</si>
  <si>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</si>
  <si>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</si>
  <si>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</si>
  <si>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</si>
  <si>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</si>
  <si>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</si>
  <si>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</si>
  <si>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</si>
  <si>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</si>
  <si>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</si>
  <si>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</si>
  <si>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</si>
  <si>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</si>
  <si>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</si>
  <si>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</si>
  <si>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</si>
  <si>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</si>
  <si>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</si>
  <si>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</si>
  <si>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</si>
  <si>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</si>
  <si>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</si>
  <si>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</si>
  <si>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</si>
  <si>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</si>
  <si>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</si>
  <si>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</si>
  <si>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</si>
  <si>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</si>
  <si>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</si>
  <si>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</si>
  <si>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</si>
  <si>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</si>
  <si>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</si>
  <si>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</si>
  <si>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</si>
  <si>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</si>
  <si>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</si>
  <si>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</si>
  <si>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CRC 1SP 173.493/O-7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</si>
  <si>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</si>
  <si>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</si>
  <si>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</si>
  <si>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</si>
  <si>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</si>
  <si>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</si>
  <si>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</si>
  <si>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</si>
  <si>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Controle Ambiental</t>
  </si>
  <si>
    <t>Despesas Empenhadas</t>
  </si>
  <si>
    <t>% (b/total b)</t>
  </si>
  <si>
    <t>Saldo            (c)=(a-b)</t>
  </si>
  <si>
    <t>No Bimestre</t>
  </si>
  <si>
    <t>Até o Bimestre (d)</t>
  </si>
  <si>
    <t>Atualizada (a)</t>
  </si>
  <si>
    <t>Até o Bimestre (b)</t>
  </si>
  <si>
    <t>% (d/total d)</t>
  </si>
  <si>
    <t>Saldo            (e)=(a-d)</t>
  </si>
  <si>
    <t>Inscritas em RP</t>
  </si>
  <si>
    <t>Ñ processados (f)</t>
  </si>
  <si>
    <t>Despesas Liquidadas</t>
  </si>
  <si>
    <t>Proteção e Benefícios ao Trabalhador</t>
  </si>
  <si>
    <t xml:space="preserve">SANEAMENTO </t>
  </si>
  <si>
    <t>3º BIMESTRE DE 2018</t>
  </si>
  <si>
    <t xml:space="preserve"> RREO - Anexo 2 (LRF Artigo  52, Inciso II, alínea “c”) </t>
  </si>
  <si>
    <t>DEMONSTRATIVO DA EXECUÇÃO DAS DESPESAS POR FUNÇÃO/ SUBFUNÇÃO</t>
  </si>
  <si>
    <t>Emil Ono</t>
  </si>
  <si>
    <t>Prefeito Muncipal em Exercício</t>
  </si>
  <si>
    <t>Silvio Ramon Llaguno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</si>
</sst>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&quot;R$&quot;* #,##0_);_(&quot;R$&quot;* \(#,##0\);_(&quot;R$&quot;* &quot;-&quot;_);_(@_)"/>
    <numFmt numFmtId="174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71" fontId="0" fillId="0" borderId="0" xfId="53" applyFont="1" applyAlignment="1">
      <alignment vertical="center"/>
    </xf>
    <xf numFmtId="0" fontId="23" fillId="0" borderId="0" xfId="49" applyFont="1" applyBorder="1" applyAlignment="1" applyProtection="1">
      <alignment/>
      <protection hidden="1"/>
    </xf>
    <xf numFmtId="0" fontId="24" fillId="0" borderId="0" xfId="49" applyFont="1" applyBorder="1" applyAlignment="1" applyProtection="1">
      <alignment/>
      <protection hidden="1"/>
    </xf>
    <xf numFmtId="39" fontId="24" fillId="0" borderId="0" xfId="49" applyNumberFormat="1" applyFont="1" applyBorder="1" applyAlignment="1" applyProtection="1">
      <alignment/>
      <protection hidden="1"/>
    </xf>
    <xf numFmtId="39" fontId="23" fillId="0" borderId="0" xfId="49" applyNumberFormat="1" applyFont="1" applyBorder="1" applyAlignment="1" applyProtection="1">
      <alignment/>
      <protection hidden="1"/>
    </xf>
    <xf numFmtId="39" fontId="25" fillId="0" borderId="0" xfId="49" applyNumberFormat="1" applyFont="1" applyBorder="1" applyAlignment="1" applyProtection="1">
      <alignment/>
      <protection hidden="1"/>
    </xf>
    <xf numFmtId="39" fontId="25" fillId="0" borderId="0" xfId="49" applyNumberFormat="1" applyFont="1" applyBorder="1" applyProtection="1">
      <alignment/>
      <protection hidden="1"/>
    </xf>
    <xf numFmtId="0" fontId="21" fillId="0" borderId="0" xfId="0" applyFont="1" applyAlignment="1">
      <alignment vertical="center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left" vertical="center"/>
      <protection hidden="1"/>
    </xf>
    <xf numFmtId="171" fontId="21" fillId="0" borderId="11" xfId="53" applyFont="1" applyBorder="1" applyAlignment="1" applyProtection="1">
      <alignment horizontal="right" vertical="center"/>
      <protection hidden="1"/>
    </xf>
    <xf numFmtId="171" fontId="21" fillId="0" borderId="11" xfId="53" applyFont="1" applyBorder="1" applyAlignment="1" applyProtection="1">
      <alignment vertical="center"/>
      <protection hidden="1"/>
    </xf>
    <xf numFmtId="171" fontId="21" fillId="0" borderId="12" xfId="53" applyFont="1" applyBorder="1" applyAlignment="1" applyProtection="1">
      <alignment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171" fontId="22" fillId="23" borderId="14" xfId="53" applyFont="1" applyFill="1" applyBorder="1" applyAlignment="1" applyProtection="1">
      <alignment horizontal="right" vertical="center"/>
      <protection hidden="1"/>
    </xf>
    <xf numFmtId="171" fontId="22" fillId="23" borderId="15" xfId="53" applyFont="1" applyFill="1" applyBorder="1" applyAlignment="1" applyProtection="1">
      <alignment horizontal="right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left" vertical="center"/>
      <protection hidden="1"/>
    </xf>
    <xf numFmtId="171" fontId="22" fillId="23" borderId="11" xfId="53" applyFont="1" applyFill="1" applyBorder="1" applyAlignment="1" applyProtection="1">
      <alignment horizontal="right" vertical="center"/>
      <protection hidden="1"/>
    </xf>
    <xf numFmtId="171" fontId="22" fillId="23" borderId="12" xfId="53" applyFont="1" applyFill="1" applyBorder="1" applyAlignment="1" applyProtection="1">
      <alignment horizontal="right" vertical="center"/>
      <protection hidden="1"/>
    </xf>
    <xf numFmtId="39" fontId="26" fillId="14" borderId="16" xfId="49" applyNumberFormat="1" applyFont="1" applyFill="1" applyBorder="1" applyAlignment="1" applyProtection="1">
      <alignment horizontal="center" vertical="center" wrapText="1"/>
      <protection hidden="1"/>
    </xf>
    <xf numFmtId="39" fontId="26" fillId="14" borderId="12" xfId="49" applyNumberFormat="1" applyFont="1" applyFill="1" applyBorder="1" applyAlignment="1" applyProtection="1">
      <alignment horizontal="center" vertical="center"/>
      <protection hidden="1"/>
    </xf>
    <xf numFmtId="2" fontId="25" fillId="0" borderId="0" xfId="49" applyNumberFormat="1" applyFont="1" applyBorder="1" applyAlignment="1" applyProtection="1">
      <alignment/>
      <protection hidden="1"/>
    </xf>
    <xf numFmtId="2" fontId="0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71" fontId="21" fillId="23" borderId="11" xfId="53" applyFont="1" applyFill="1" applyBorder="1" applyAlignment="1" applyProtection="1">
      <alignment vertical="center"/>
      <protection hidden="1"/>
    </xf>
    <xf numFmtId="171" fontId="22" fillId="23" borderId="11" xfId="53" applyFont="1" applyFill="1" applyBorder="1" applyAlignment="1" applyProtection="1">
      <alignment vertical="center"/>
      <protection hidden="1"/>
    </xf>
    <xf numFmtId="0" fontId="26" fillId="14" borderId="17" xfId="49" applyFont="1" applyFill="1" applyBorder="1" applyAlignment="1" applyProtection="1">
      <alignment horizontal="center" vertical="center"/>
      <protection hidden="1"/>
    </xf>
    <xf numFmtId="0" fontId="26" fillId="14" borderId="11" xfId="49" applyFont="1" applyFill="1" applyBorder="1" applyAlignment="1" applyProtection="1">
      <alignment horizontal="center" vertical="center"/>
      <protection hidden="1"/>
    </xf>
    <xf numFmtId="39" fontId="26" fillId="14" borderId="11" xfId="49" applyNumberFormat="1" applyFont="1" applyFill="1" applyBorder="1" applyAlignment="1" applyProtection="1">
      <alignment horizontal="center" vertical="center"/>
      <protection hidden="1"/>
    </xf>
    <xf numFmtId="2" fontId="26" fillId="14" borderId="11" xfId="49" applyNumberFormat="1" applyFont="1" applyFill="1" applyBorder="1" applyAlignment="1" applyProtection="1">
      <alignment horizontal="center" vertical="center"/>
      <protection hidden="1"/>
    </xf>
    <xf numFmtId="10" fontId="22" fillId="23" borderId="11" xfId="53" applyNumberFormat="1" applyFont="1" applyFill="1" applyBorder="1" applyAlignment="1" applyProtection="1">
      <alignment horizontal="right" vertical="center" indent="1"/>
      <protection hidden="1"/>
    </xf>
    <xf numFmtId="10" fontId="21" fillId="0" borderId="11" xfId="53" applyNumberFormat="1" applyFont="1" applyBorder="1" applyAlignment="1" applyProtection="1">
      <alignment horizontal="right" vertical="center" indent="1"/>
      <protection hidden="1"/>
    </xf>
    <xf numFmtId="10" fontId="22" fillId="23" borderId="14" xfId="53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171" fontId="0" fillId="0" borderId="0" xfId="0" applyNumberFormat="1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26" fillId="14" borderId="17" xfId="49" applyFont="1" applyFill="1" applyBorder="1" applyAlignment="1" applyProtection="1">
      <alignment horizontal="center" vertical="center" wrapText="1"/>
      <protection hidden="1"/>
    </xf>
    <xf numFmtId="0" fontId="26" fillId="14" borderId="11" xfId="49" applyFont="1" applyFill="1" applyBorder="1" applyAlignment="1" applyProtection="1">
      <alignment horizontal="center" vertical="center" wrapText="1"/>
      <protection hidden="1"/>
    </xf>
    <xf numFmtId="39" fontId="26" fillId="14" borderId="17" xfId="49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 vertical="center"/>
    </xf>
    <xf numFmtId="39" fontId="26" fillId="14" borderId="17" xfId="49" applyNumberFormat="1" applyFont="1" applyFill="1" applyBorder="1" applyAlignment="1" applyProtection="1">
      <alignment horizontal="center" vertical="center" wrapText="1"/>
      <protection hidden="1"/>
    </xf>
    <xf numFmtId="39" fontId="26" fillId="14" borderId="11" xfId="49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49" applyFont="1" applyBorder="1" applyAlignment="1" applyProtection="1">
      <alignment horizontal="center"/>
      <protection hidden="1"/>
    </xf>
    <xf numFmtId="0" fontId="23" fillId="0" borderId="0" xfId="49" applyFont="1" applyBorder="1" applyAlignment="1" applyProtection="1">
      <alignment horizontal="center"/>
      <protection hidden="1"/>
    </xf>
    <xf numFmtId="0" fontId="24" fillId="0" borderId="0" xfId="49" applyFont="1" applyBorder="1" applyAlignment="1" applyProtection="1">
      <alignment horizontal="center"/>
      <protection hidden="1"/>
    </xf>
    <xf numFmtId="2" fontId="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6" fillId="14" borderId="18" xfId="49" applyFont="1" applyFill="1" applyBorder="1" applyAlignment="1" applyProtection="1">
      <alignment horizontal="center" vertical="center" wrapText="1"/>
      <protection hidden="1"/>
    </xf>
    <xf numFmtId="0" fontId="26" fillId="14" borderId="10" xfId="49" applyFont="1" applyFill="1" applyBorder="1" applyAlignment="1" applyProtection="1">
      <alignment horizontal="center" vertical="center" wrapText="1"/>
      <protection hidden="1"/>
    </xf>
    <xf numFmtId="0" fontId="20" fillId="0" borderId="19" xfId="49" applyFont="1" applyBorder="1" applyAlignment="1" applyProtection="1">
      <alignment horizontal="left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showGridLines="0" tabSelected="1" zoomScalePageLayoutView="0" workbookViewId="0" topLeftCell="C79">
      <selection activeCell="H91" sqref="H91:J91"/>
    </sheetView>
  </sheetViews>
  <sheetFormatPr defaultColWidth="9.140625" defaultRowHeight="12.75"/>
  <cols>
    <col min="1" max="2" width="9.140625" style="1" customWidth="1"/>
    <col min="3" max="3" width="31.28125" style="1" customWidth="1"/>
    <col min="4" max="7" width="14.7109375" style="1" customWidth="1"/>
    <col min="8" max="8" width="10.7109375" style="28" customWidth="1"/>
    <col min="9" max="11" width="14.7109375" style="1" customWidth="1"/>
    <col min="12" max="12" width="10.7109375" style="1" customWidth="1"/>
    <col min="13" max="13" width="14.7109375" style="1" customWidth="1"/>
    <col min="14" max="14" width="16.7109375" style="1" customWidth="1"/>
    <col min="15" max="16384" width="9.140625" style="1" customWidth="1"/>
  </cols>
  <sheetData>
    <row r="1" spans="1:14" ht="20.25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.75">
      <c r="A2" s="50" t="s">
        <v>100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8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8">
      <c r="A4" s="3" t="s">
        <v>58</v>
      </c>
      <c r="B4" s="4"/>
      <c r="C4" s="4"/>
      <c r="D4" s="5"/>
      <c r="E4" s="6"/>
      <c r="F4" s="7"/>
      <c r="G4" s="7"/>
      <c r="H4" s="27"/>
      <c r="I4" s="7"/>
      <c r="J4" s="7"/>
      <c r="K4" s="8"/>
      <c r="L4" s="8"/>
      <c r="M4" s="7"/>
      <c r="N4" s="7"/>
    </row>
    <row r="5" spans="1:14" ht="18">
      <c r="A5" s="3" t="s">
        <v>98</v>
      </c>
      <c r="B5" s="4"/>
      <c r="C5" s="4"/>
      <c r="D5" s="5"/>
      <c r="E5" s="6"/>
      <c r="F5" s="7"/>
      <c r="G5" s="7"/>
      <c r="H5" s="27"/>
      <c r="I5" s="7"/>
      <c r="J5" s="7"/>
      <c r="K5" s="8"/>
      <c r="L5" s="8"/>
      <c r="M5" s="7"/>
      <c r="N5" s="7"/>
    </row>
    <row r="6" spans="1:14" ht="18">
      <c r="A6" s="3"/>
      <c r="B6" s="4"/>
      <c r="C6" s="4"/>
      <c r="D6" s="5"/>
      <c r="E6" s="6"/>
      <c r="F6" s="7"/>
      <c r="G6" s="7"/>
      <c r="H6" s="27"/>
      <c r="I6" s="7"/>
      <c r="J6" s="7"/>
      <c r="K6" s="8"/>
      <c r="L6" s="8"/>
      <c r="M6" s="7"/>
      <c r="N6" s="7"/>
    </row>
    <row r="7" spans="1:14" ht="13.5" thickBot="1">
      <c r="A7" s="56" t="s">
        <v>99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18" customHeight="1" thickTop="1">
      <c r="A8" s="54" t="s">
        <v>2</v>
      </c>
      <c r="B8" s="43" t="s">
        <v>1</v>
      </c>
      <c r="C8" s="32" t="s">
        <v>8</v>
      </c>
      <c r="D8" s="45" t="s">
        <v>9</v>
      </c>
      <c r="E8" s="45"/>
      <c r="F8" s="45" t="s">
        <v>84</v>
      </c>
      <c r="G8" s="45"/>
      <c r="H8" s="45"/>
      <c r="I8" s="47" t="s">
        <v>86</v>
      </c>
      <c r="J8" s="45" t="s">
        <v>95</v>
      </c>
      <c r="K8" s="45"/>
      <c r="L8" s="45"/>
      <c r="M8" s="47" t="s">
        <v>92</v>
      </c>
      <c r="N8" s="25" t="s">
        <v>93</v>
      </c>
    </row>
    <row r="9" spans="1:14" ht="18" customHeight="1">
      <c r="A9" s="55"/>
      <c r="B9" s="44"/>
      <c r="C9" s="33" t="s">
        <v>10</v>
      </c>
      <c r="D9" s="34" t="s">
        <v>7</v>
      </c>
      <c r="E9" s="34" t="s">
        <v>89</v>
      </c>
      <c r="F9" s="34" t="s">
        <v>87</v>
      </c>
      <c r="G9" s="34" t="s">
        <v>90</v>
      </c>
      <c r="H9" s="35" t="s">
        <v>85</v>
      </c>
      <c r="I9" s="48"/>
      <c r="J9" s="34" t="s">
        <v>87</v>
      </c>
      <c r="K9" s="34" t="s">
        <v>88</v>
      </c>
      <c r="L9" s="34" t="s">
        <v>91</v>
      </c>
      <c r="M9" s="48"/>
      <c r="N9" s="26" t="s">
        <v>94</v>
      </c>
    </row>
    <row r="10" spans="1:14" ht="15" customHeight="1">
      <c r="A10" s="20">
        <v>1</v>
      </c>
      <c r="B10" s="21">
        <v>0</v>
      </c>
      <c r="C10" s="22" t="s">
        <v>0</v>
      </c>
      <c r="D10" s="23">
        <f aca="true" t="shared" si="0" ref="D10:K10">SUM(D11:D12)</f>
        <v>11000000</v>
      </c>
      <c r="E10" s="23">
        <f t="shared" si="0"/>
        <v>13000000</v>
      </c>
      <c r="F10" s="23">
        <f t="shared" si="0"/>
        <v>1628390.51</v>
      </c>
      <c r="G10" s="23">
        <f t="shared" si="0"/>
        <v>6464130.98</v>
      </c>
      <c r="H10" s="36">
        <f>G10/G$87</f>
        <v>0.02109880456834547</v>
      </c>
      <c r="I10" s="31">
        <f>E10-G10</f>
        <v>6535869.02</v>
      </c>
      <c r="J10" s="23">
        <f t="shared" si="0"/>
        <v>1900439.13</v>
      </c>
      <c r="K10" s="23">
        <f t="shared" si="0"/>
        <v>5573545.19</v>
      </c>
      <c r="L10" s="36">
        <f>K10/K$87</f>
        <v>0.025836496715718194</v>
      </c>
      <c r="M10" s="31">
        <f>E10-K10</f>
        <v>7426454.81</v>
      </c>
      <c r="N10" s="24">
        <f>SUM(N11:N12)</f>
        <v>0</v>
      </c>
    </row>
    <row r="11" spans="1:14" ht="15" customHeight="1">
      <c r="A11" s="10">
        <v>1</v>
      </c>
      <c r="B11" s="11">
        <v>31</v>
      </c>
      <c r="C11" s="12" t="s">
        <v>11</v>
      </c>
      <c r="D11" s="13">
        <v>11000000</v>
      </c>
      <c r="E11" s="13">
        <v>13000000</v>
      </c>
      <c r="F11" s="14">
        <v>1628390.51</v>
      </c>
      <c r="G11" s="14">
        <v>6464130.98</v>
      </c>
      <c r="H11" s="37">
        <f>G11/G$87</f>
        <v>0.02109880456834547</v>
      </c>
      <c r="I11" s="14">
        <f>E11-G11</f>
        <v>6535869.02</v>
      </c>
      <c r="J11" s="14">
        <v>1900439.13</v>
      </c>
      <c r="K11" s="14">
        <v>5573545.19</v>
      </c>
      <c r="L11" s="37">
        <f>K11/K$87</f>
        <v>0.025836496715718194</v>
      </c>
      <c r="M11" s="14">
        <f>E11-K11</f>
        <v>7426454.81</v>
      </c>
      <c r="N11" s="15"/>
    </row>
    <row r="12" spans="1:14" ht="15" customHeight="1">
      <c r="A12" s="10">
        <v>1</v>
      </c>
      <c r="B12" s="11">
        <v>272</v>
      </c>
      <c r="C12" s="12" t="s">
        <v>26</v>
      </c>
      <c r="D12" s="13">
        <v>0</v>
      </c>
      <c r="E12" s="13">
        <v>0</v>
      </c>
      <c r="F12" s="14">
        <v>0</v>
      </c>
      <c r="G12" s="14">
        <v>0</v>
      </c>
      <c r="H12" s="37">
        <f>G12/G$87</f>
        <v>0</v>
      </c>
      <c r="I12" s="14">
        <f aca="true" t="shared" si="1" ref="I12:I79">E12-G12</f>
        <v>0</v>
      </c>
      <c r="J12" s="14">
        <v>0</v>
      </c>
      <c r="K12" s="14">
        <v>0</v>
      </c>
      <c r="L12" s="37">
        <f aca="true" t="shared" si="2" ref="L12:L79">K12/K$87</f>
        <v>0</v>
      </c>
      <c r="M12" s="14">
        <f aca="true" t="shared" si="3" ref="M12:M79">E12-K12</f>
        <v>0</v>
      </c>
      <c r="N12" s="15"/>
    </row>
    <row r="13" spans="1:14" ht="15" customHeight="1">
      <c r="A13" s="20">
        <v>2</v>
      </c>
      <c r="B13" s="21">
        <v>0</v>
      </c>
      <c r="C13" s="22" t="s">
        <v>3</v>
      </c>
      <c r="D13" s="23">
        <f aca="true" t="shared" si="4" ref="D13:N13">SUM(D14:D14)</f>
        <v>9917300</v>
      </c>
      <c r="E13" s="23">
        <f t="shared" si="4"/>
        <v>9788259.39</v>
      </c>
      <c r="F13" s="23">
        <f t="shared" si="4"/>
        <v>3303251.01</v>
      </c>
      <c r="G13" s="23">
        <f t="shared" si="4"/>
        <v>5806285.25</v>
      </c>
      <c r="H13" s="36">
        <f aca="true" t="shared" si="5" ref="H13:H80">G13/G$87</f>
        <v>0.018951608211041682</v>
      </c>
      <c r="I13" s="31">
        <f t="shared" si="1"/>
        <v>3981974.1400000006</v>
      </c>
      <c r="J13" s="23">
        <f t="shared" si="4"/>
        <v>3291745.85</v>
      </c>
      <c r="K13" s="23">
        <f t="shared" si="4"/>
        <v>5711475.59</v>
      </c>
      <c r="L13" s="36">
        <f t="shared" si="2"/>
        <v>0.02647588120173466</v>
      </c>
      <c r="M13" s="31">
        <f t="shared" si="3"/>
        <v>4076783.8000000007</v>
      </c>
      <c r="N13" s="24">
        <f t="shared" si="4"/>
        <v>0</v>
      </c>
    </row>
    <row r="14" spans="1:14" ht="15" customHeight="1">
      <c r="A14" s="10">
        <v>2</v>
      </c>
      <c r="B14" s="11">
        <v>61</v>
      </c>
      <c r="C14" s="12" t="s">
        <v>4</v>
      </c>
      <c r="D14" s="13">
        <v>9917300</v>
      </c>
      <c r="E14" s="13">
        <v>9788259.39</v>
      </c>
      <c r="F14" s="14">
        <v>3303251.01</v>
      </c>
      <c r="G14" s="14">
        <v>5806285.25</v>
      </c>
      <c r="H14" s="37">
        <f t="shared" si="5"/>
        <v>0.018951608211041682</v>
      </c>
      <c r="I14" s="14">
        <f t="shared" si="1"/>
        <v>3981974.1400000006</v>
      </c>
      <c r="J14" s="14">
        <v>3291745.85</v>
      </c>
      <c r="K14" s="14">
        <v>5711475.59</v>
      </c>
      <c r="L14" s="37">
        <f t="shared" si="2"/>
        <v>0.02647588120173466</v>
      </c>
      <c r="M14" s="14">
        <f t="shared" si="3"/>
        <v>4076783.8000000007</v>
      </c>
      <c r="N14" s="15"/>
    </row>
    <row r="15" spans="1:14" ht="15" customHeight="1">
      <c r="A15" s="20">
        <v>4</v>
      </c>
      <c r="B15" s="21">
        <v>0</v>
      </c>
      <c r="C15" s="22" t="s">
        <v>12</v>
      </c>
      <c r="D15" s="23">
        <f aca="true" t="shared" si="6" ref="D15:K15">SUM(D16:D21)</f>
        <v>47215100</v>
      </c>
      <c r="E15" s="23">
        <f t="shared" si="6"/>
        <v>48375790.5</v>
      </c>
      <c r="F15" s="23">
        <f t="shared" si="6"/>
        <v>5455733.22</v>
      </c>
      <c r="G15" s="23">
        <f t="shared" si="6"/>
        <v>24674796.96</v>
      </c>
      <c r="H15" s="36">
        <f t="shared" si="5"/>
        <v>0.08053808322161271</v>
      </c>
      <c r="I15" s="31">
        <f t="shared" si="1"/>
        <v>23700993.54</v>
      </c>
      <c r="J15" s="23">
        <f t="shared" si="6"/>
        <v>6382672.48</v>
      </c>
      <c r="K15" s="23">
        <f t="shared" si="6"/>
        <v>19773458.34</v>
      </c>
      <c r="L15" s="36">
        <f t="shared" si="2"/>
        <v>0.09166102974753139</v>
      </c>
      <c r="M15" s="31">
        <f t="shared" si="3"/>
        <v>28602332.16</v>
      </c>
      <c r="N15" s="24">
        <f>SUM(N16:N21)</f>
        <v>0</v>
      </c>
    </row>
    <row r="16" spans="1:14" ht="15" customHeight="1">
      <c r="A16" s="10">
        <v>4</v>
      </c>
      <c r="B16" s="11">
        <v>122</v>
      </c>
      <c r="C16" s="12" t="s">
        <v>13</v>
      </c>
      <c r="D16" s="13">
        <v>24074500</v>
      </c>
      <c r="E16" s="13">
        <v>25201162.46</v>
      </c>
      <c r="F16" s="14">
        <v>3002069.71</v>
      </c>
      <c r="G16" s="14">
        <v>14285173.27</v>
      </c>
      <c r="H16" s="37">
        <f t="shared" si="5"/>
        <v>0.04662654268318718</v>
      </c>
      <c r="I16" s="14">
        <f t="shared" si="1"/>
        <v>10915989.190000001</v>
      </c>
      <c r="J16" s="14">
        <v>3554525.71</v>
      </c>
      <c r="K16" s="14">
        <v>11164642.6</v>
      </c>
      <c r="L16" s="37">
        <f t="shared" si="2"/>
        <v>0.05175435778014521</v>
      </c>
      <c r="M16" s="14">
        <f t="shared" si="3"/>
        <v>14036519.860000001</v>
      </c>
      <c r="N16" s="15"/>
    </row>
    <row r="17" spans="1:14" ht="15" customHeight="1">
      <c r="A17" s="10">
        <v>4</v>
      </c>
      <c r="B17" s="11">
        <v>123</v>
      </c>
      <c r="C17" s="12" t="s">
        <v>14</v>
      </c>
      <c r="D17" s="13">
        <v>11164200</v>
      </c>
      <c r="E17" s="13">
        <v>11438302.9</v>
      </c>
      <c r="F17" s="14">
        <v>1411688.4</v>
      </c>
      <c r="G17" s="14">
        <v>6063808.14</v>
      </c>
      <c r="H17" s="37">
        <f t="shared" si="5"/>
        <v>0.019792158185167594</v>
      </c>
      <c r="I17" s="14">
        <f t="shared" si="1"/>
        <v>5374494.760000001</v>
      </c>
      <c r="J17" s="14">
        <v>1604496.87</v>
      </c>
      <c r="K17" s="14">
        <v>5064239.38</v>
      </c>
      <c r="L17" s="37">
        <f t="shared" si="2"/>
        <v>0.023475579662247385</v>
      </c>
      <c r="M17" s="14">
        <f t="shared" si="3"/>
        <v>6374063.5200000005</v>
      </c>
      <c r="N17" s="15"/>
    </row>
    <row r="18" spans="1:14" ht="15" customHeight="1">
      <c r="A18" s="10">
        <v>4</v>
      </c>
      <c r="B18" s="11">
        <v>126</v>
      </c>
      <c r="C18" s="12" t="s">
        <v>15</v>
      </c>
      <c r="D18" s="13">
        <v>3491600</v>
      </c>
      <c r="E18" s="13">
        <v>3092100</v>
      </c>
      <c r="F18" s="14">
        <v>210763.24</v>
      </c>
      <c r="G18" s="14">
        <v>1383052</v>
      </c>
      <c r="H18" s="37">
        <f t="shared" si="5"/>
        <v>0.004514256277625633</v>
      </c>
      <c r="I18" s="14">
        <f t="shared" si="1"/>
        <v>1709048</v>
      </c>
      <c r="J18" s="14">
        <v>367363.48</v>
      </c>
      <c r="K18" s="14">
        <v>959320.19</v>
      </c>
      <c r="L18" s="37">
        <f t="shared" si="2"/>
        <v>0.004446985194042565</v>
      </c>
      <c r="M18" s="14">
        <f t="shared" si="3"/>
        <v>2132779.81</v>
      </c>
      <c r="N18" s="15"/>
    </row>
    <row r="19" spans="1:14" ht="15" customHeight="1">
      <c r="A19" s="10">
        <v>4</v>
      </c>
      <c r="B19" s="11">
        <v>128</v>
      </c>
      <c r="C19" s="12" t="s">
        <v>16</v>
      </c>
      <c r="D19" s="13">
        <v>4623300</v>
      </c>
      <c r="E19" s="13">
        <v>5075977.04</v>
      </c>
      <c r="F19" s="14">
        <v>713776.82</v>
      </c>
      <c r="G19" s="14">
        <v>2624796.7</v>
      </c>
      <c r="H19" s="37">
        <f t="shared" si="5"/>
        <v>0.008567288128332157</v>
      </c>
      <c r="I19" s="14">
        <f t="shared" si="1"/>
        <v>2451180.34</v>
      </c>
      <c r="J19" s="14">
        <v>738989.36</v>
      </c>
      <c r="K19" s="14">
        <v>2270749.43</v>
      </c>
      <c r="L19" s="37">
        <f t="shared" si="2"/>
        <v>0.010526192609988322</v>
      </c>
      <c r="M19" s="14">
        <f t="shared" si="3"/>
        <v>2805227.61</v>
      </c>
      <c r="N19" s="15"/>
    </row>
    <row r="20" spans="1:14" ht="15" customHeight="1">
      <c r="A20" s="10">
        <v>4</v>
      </c>
      <c r="B20" s="11">
        <v>129</v>
      </c>
      <c r="C20" s="12" t="s">
        <v>17</v>
      </c>
      <c r="D20" s="13">
        <v>2900000</v>
      </c>
      <c r="E20" s="13">
        <v>2613348.1</v>
      </c>
      <c r="F20" s="14">
        <v>0</v>
      </c>
      <c r="G20" s="14">
        <v>0</v>
      </c>
      <c r="H20" s="37">
        <f t="shared" si="5"/>
        <v>0</v>
      </c>
      <c r="I20" s="14">
        <f t="shared" si="1"/>
        <v>2613348.1</v>
      </c>
      <c r="J20" s="14">
        <v>0</v>
      </c>
      <c r="K20" s="14">
        <v>0</v>
      </c>
      <c r="L20" s="37">
        <f t="shared" si="2"/>
        <v>0</v>
      </c>
      <c r="M20" s="14">
        <f t="shared" si="3"/>
        <v>2613348.1</v>
      </c>
      <c r="N20" s="15"/>
    </row>
    <row r="21" spans="1:14" ht="15" customHeight="1">
      <c r="A21" s="10">
        <v>4</v>
      </c>
      <c r="B21" s="11">
        <v>131</v>
      </c>
      <c r="C21" s="12" t="s">
        <v>18</v>
      </c>
      <c r="D21" s="13">
        <v>961500</v>
      </c>
      <c r="E21" s="13">
        <v>954900</v>
      </c>
      <c r="F21" s="14">
        <v>117435.05</v>
      </c>
      <c r="G21" s="14">
        <v>317966.85</v>
      </c>
      <c r="H21" s="37">
        <f t="shared" si="5"/>
        <v>0.0010378379473001361</v>
      </c>
      <c r="I21" s="14">
        <f t="shared" si="1"/>
        <v>636933.15</v>
      </c>
      <c r="J21" s="14">
        <v>117297.06</v>
      </c>
      <c r="K21" s="14">
        <v>314506.74</v>
      </c>
      <c r="L21" s="37">
        <f t="shared" si="2"/>
        <v>0.001457914501107909</v>
      </c>
      <c r="M21" s="14">
        <f t="shared" si="3"/>
        <v>640393.26</v>
      </c>
      <c r="N21" s="15"/>
    </row>
    <row r="22" spans="1:14" ht="15" customHeight="1">
      <c r="A22" s="20">
        <v>6</v>
      </c>
      <c r="B22" s="21">
        <v>0</v>
      </c>
      <c r="C22" s="22" t="s">
        <v>19</v>
      </c>
      <c r="D22" s="23">
        <f aca="true" t="shared" si="7" ref="D22:K22">SUM(D23:D24)</f>
        <v>14605180</v>
      </c>
      <c r="E22" s="23">
        <f t="shared" si="7"/>
        <v>14567838.28</v>
      </c>
      <c r="F22" s="23">
        <f t="shared" si="7"/>
        <v>2155738.57</v>
      </c>
      <c r="G22" s="23">
        <f t="shared" si="7"/>
        <v>8510986.440000001</v>
      </c>
      <c r="H22" s="36">
        <f t="shared" si="5"/>
        <v>0.02777970312436311</v>
      </c>
      <c r="I22" s="31">
        <f t="shared" si="1"/>
        <v>6056851.839999998</v>
      </c>
      <c r="J22" s="23">
        <f t="shared" si="7"/>
        <v>2566133.8200000003</v>
      </c>
      <c r="K22" s="23">
        <f t="shared" si="7"/>
        <v>7018417.65</v>
      </c>
      <c r="L22" s="36">
        <f t="shared" si="2"/>
        <v>0.03253428803073249</v>
      </c>
      <c r="M22" s="31">
        <f t="shared" si="3"/>
        <v>7549420.629999999</v>
      </c>
      <c r="N22" s="24">
        <f>SUM(N23:N24)</f>
        <v>0</v>
      </c>
    </row>
    <row r="23" spans="1:14" ht="15" customHeight="1">
      <c r="A23" s="10">
        <v>6</v>
      </c>
      <c r="B23" s="11">
        <v>181</v>
      </c>
      <c r="C23" s="12" t="s">
        <v>20</v>
      </c>
      <c r="D23" s="13">
        <v>12874480</v>
      </c>
      <c r="E23" s="13">
        <v>12851138.28</v>
      </c>
      <c r="F23" s="14">
        <v>1941925.23</v>
      </c>
      <c r="G23" s="14">
        <v>7807450.4</v>
      </c>
      <c r="H23" s="37">
        <f t="shared" si="5"/>
        <v>0.025483374435994282</v>
      </c>
      <c r="I23" s="14">
        <f t="shared" si="1"/>
        <v>5043687.879999999</v>
      </c>
      <c r="J23" s="14">
        <v>2340444.39</v>
      </c>
      <c r="K23" s="14">
        <v>6337101.74</v>
      </c>
      <c r="L23" s="37">
        <f t="shared" si="2"/>
        <v>0.029376008036400624</v>
      </c>
      <c r="M23" s="14">
        <f t="shared" si="3"/>
        <v>6514036.539999999</v>
      </c>
      <c r="N23" s="15"/>
    </row>
    <row r="24" spans="1:14" ht="15" customHeight="1">
      <c r="A24" s="10">
        <v>6</v>
      </c>
      <c r="B24" s="11">
        <v>182</v>
      </c>
      <c r="C24" s="12" t="s">
        <v>21</v>
      </c>
      <c r="D24" s="13">
        <v>1730700</v>
      </c>
      <c r="E24" s="13">
        <v>1716700</v>
      </c>
      <c r="F24" s="14">
        <v>213813.34</v>
      </c>
      <c r="G24" s="14">
        <v>703536.04</v>
      </c>
      <c r="H24" s="37">
        <f t="shared" si="5"/>
        <v>0.002296328688368824</v>
      </c>
      <c r="I24" s="14">
        <f t="shared" si="1"/>
        <v>1013163.96</v>
      </c>
      <c r="J24" s="14">
        <v>225689.43</v>
      </c>
      <c r="K24" s="14">
        <v>681315.91</v>
      </c>
      <c r="L24" s="37">
        <f t="shared" si="2"/>
        <v>0.0031582799943318577</v>
      </c>
      <c r="M24" s="14">
        <f t="shared" si="3"/>
        <v>1035384.09</v>
      </c>
      <c r="N24" s="15"/>
    </row>
    <row r="25" spans="1:14" ht="15" customHeight="1">
      <c r="A25" s="20">
        <v>8</v>
      </c>
      <c r="B25" s="21">
        <v>0</v>
      </c>
      <c r="C25" s="22" t="s">
        <v>22</v>
      </c>
      <c r="D25" s="23">
        <f aca="true" t="shared" si="8" ref="D25:K25">SUM(D26:D31)</f>
        <v>18715670</v>
      </c>
      <c r="E25" s="23">
        <f t="shared" si="8"/>
        <v>19686439.8</v>
      </c>
      <c r="F25" s="23">
        <f t="shared" si="8"/>
        <v>1957618.28</v>
      </c>
      <c r="G25" s="23">
        <f t="shared" si="8"/>
        <v>12187348.52</v>
      </c>
      <c r="H25" s="36">
        <f t="shared" si="5"/>
        <v>0.0397792813025262</v>
      </c>
      <c r="I25" s="31">
        <f t="shared" si="1"/>
        <v>7499091.280000001</v>
      </c>
      <c r="J25" s="23">
        <f t="shared" si="8"/>
        <v>2796886.05</v>
      </c>
      <c r="K25" s="23">
        <f t="shared" si="8"/>
        <v>7885463.77</v>
      </c>
      <c r="L25" s="36">
        <f t="shared" si="2"/>
        <v>0.03655353134322031</v>
      </c>
      <c r="M25" s="31">
        <f t="shared" si="3"/>
        <v>11800976.030000001</v>
      </c>
      <c r="N25" s="24">
        <f>SUM(N26:N31)</f>
        <v>0</v>
      </c>
    </row>
    <row r="26" spans="1:14" ht="15" customHeight="1">
      <c r="A26" s="10">
        <v>8</v>
      </c>
      <c r="B26" s="11">
        <v>241</v>
      </c>
      <c r="C26" s="12" t="s">
        <v>23</v>
      </c>
      <c r="D26" s="13">
        <v>2134800</v>
      </c>
      <c r="E26" s="13">
        <v>2283800</v>
      </c>
      <c r="F26" s="14">
        <v>283300.81</v>
      </c>
      <c r="G26" s="14">
        <v>1457860.35</v>
      </c>
      <c r="H26" s="37">
        <f t="shared" si="5"/>
        <v>0.004758429355432046</v>
      </c>
      <c r="I26" s="14">
        <f t="shared" si="1"/>
        <v>825939.6499999999</v>
      </c>
      <c r="J26" s="14">
        <v>481629.24</v>
      </c>
      <c r="K26" s="14">
        <v>766452.77</v>
      </c>
      <c r="L26" s="37">
        <f t="shared" si="2"/>
        <v>0.0035529369189268405</v>
      </c>
      <c r="M26" s="14">
        <f t="shared" si="3"/>
        <v>1517347.23</v>
      </c>
      <c r="N26" s="15"/>
    </row>
    <row r="27" spans="1:14" ht="15" customHeight="1">
      <c r="A27" s="10">
        <v>8</v>
      </c>
      <c r="B27" s="11">
        <v>242</v>
      </c>
      <c r="C27" s="12" t="s">
        <v>63</v>
      </c>
      <c r="D27" s="13">
        <v>276700</v>
      </c>
      <c r="E27" s="13">
        <v>276700</v>
      </c>
      <c r="F27" s="14">
        <v>0</v>
      </c>
      <c r="G27" s="14">
        <v>268020</v>
      </c>
      <c r="H27" s="37">
        <f t="shared" si="5"/>
        <v>0.0008748123480022603</v>
      </c>
      <c r="I27" s="14">
        <f t="shared" si="1"/>
        <v>8680</v>
      </c>
      <c r="J27" s="14">
        <v>41400</v>
      </c>
      <c r="K27" s="14">
        <v>144900</v>
      </c>
      <c r="L27" s="37">
        <f t="shared" si="2"/>
        <v>0.000671692476957842</v>
      </c>
      <c r="M27" s="14">
        <f t="shared" si="3"/>
        <v>131800</v>
      </c>
      <c r="N27" s="15"/>
    </row>
    <row r="28" spans="1:14" ht="15" customHeight="1">
      <c r="A28" s="10">
        <v>8</v>
      </c>
      <c r="B28" s="11">
        <v>243</v>
      </c>
      <c r="C28" s="12" t="s">
        <v>57</v>
      </c>
      <c r="D28" s="13">
        <v>1054300</v>
      </c>
      <c r="E28" s="13">
        <v>1533733.52</v>
      </c>
      <c r="F28" s="14">
        <v>188892.47</v>
      </c>
      <c r="G28" s="14">
        <v>837674.26</v>
      </c>
      <c r="H28" s="37">
        <f t="shared" si="5"/>
        <v>0.0027341533700905004</v>
      </c>
      <c r="I28" s="14">
        <f t="shared" si="1"/>
        <v>696059.26</v>
      </c>
      <c r="J28" s="14">
        <v>132279.68</v>
      </c>
      <c r="K28" s="14">
        <v>409413.02</v>
      </c>
      <c r="L28" s="37">
        <f t="shared" si="2"/>
        <v>0.0018978581470158076</v>
      </c>
      <c r="M28" s="14">
        <f t="shared" si="3"/>
        <v>1124320.5</v>
      </c>
      <c r="N28" s="15"/>
    </row>
    <row r="29" spans="1:14" ht="15" customHeight="1">
      <c r="A29" s="10">
        <v>8</v>
      </c>
      <c r="B29" s="11">
        <v>244</v>
      </c>
      <c r="C29" s="12" t="s">
        <v>24</v>
      </c>
      <c r="D29" s="13">
        <v>14582550</v>
      </c>
      <c r="E29" s="13">
        <v>14924886.28</v>
      </c>
      <c r="F29" s="14">
        <v>1484755</v>
      </c>
      <c r="G29" s="14">
        <v>8959592.21</v>
      </c>
      <c r="H29" s="37">
        <f t="shared" si="5"/>
        <v>0.029243944102577652</v>
      </c>
      <c r="I29" s="14">
        <f t="shared" si="1"/>
        <v>5965294.069999998</v>
      </c>
      <c r="J29" s="14">
        <v>2140907.13</v>
      </c>
      <c r="K29" s="14">
        <v>6397173.88</v>
      </c>
      <c r="L29" s="37">
        <f t="shared" si="2"/>
        <v>0.029654475976447266</v>
      </c>
      <c r="M29" s="14">
        <f t="shared" si="3"/>
        <v>8527712.399999999</v>
      </c>
      <c r="N29" s="15"/>
    </row>
    <row r="30" spans="1:14" ht="15" customHeight="1">
      <c r="A30" s="10">
        <v>8</v>
      </c>
      <c r="B30" s="11">
        <v>306</v>
      </c>
      <c r="C30" s="12" t="s">
        <v>32</v>
      </c>
      <c r="D30" s="13">
        <v>667320</v>
      </c>
      <c r="E30" s="13">
        <v>667320</v>
      </c>
      <c r="F30" s="14">
        <v>670</v>
      </c>
      <c r="G30" s="14">
        <v>664201.7</v>
      </c>
      <c r="H30" s="37">
        <f t="shared" si="5"/>
        <v>0.0021679421264237477</v>
      </c>
      <c r="I30" s="14">
        <f t="shared" si="1"/>
        <v>3118.3000000000466</v>
      </c>
      <c r="J30" s="14">
        <v>670</v>
      </c>
      <c r="K30" s="14">
        <v>167524.1</v>
      </c>
      <c r="L30" s="37">
        <f t="shared" si="2"/>
        <v>0.0007765678238725551</v>
      </c>
      <c r="M30" s="14">
        <f t="shared" si="3"/>
        <v>499795.9</v>
      </c>
      <c r="N30" s="15"/>
    </row>
    <row r="31" spans="1:14" ht="15" customHeight="1">
      <c r="A31" s="10">
        <v>8</v>
      </c>
      <c r="B31" s="11">
        <v>333</v>
      </c>
      <c r="C31" s="12" t="s">
        <v>81</v>
      </c>
      <c r="D31" s="13">
        <v>0</v>
      </c>
      <c r="E31" s="13">
        <v>0</v>
      </c>
      <c r="F31" s="14">
        <v>0</v>
      </c>
      <c r="G31" s="14">
        <v>0</v>
      </c>
      <c r="H31" s="37">
        <f t="shared" si="5"/>
        <v>0</v>
      </c>
      <c r="I31" s="14">
        <f t="shared" si="1"/>
        <v>0</v>
      </c>
      <c r="J31" s="14">
        <v>0</v>
      </c>
      <c r="K31" s="14">
        <v>0</v>
      </c>
      <c r="L31" s="37">
        <f t="shared" si="2"/>
        <v>0</v>
      </c>
      <c r="M31" s="14">
        <f t="shared" si="3"/>
        <v>0</v>
      </c>
      <c r="N31" s="15"/>
    </row>
    <row r="32" spans="1:14" ht="15" customHeight="1">
      <c r="A32" s="20">
        <v>9</v>
      </c>
      <c r="B32" s="21">
        <v>0</v>
      </c>
      <c r="C32" s="22" t="s">
        <v>25</v>
      </c>
      <c r="D32" s="23">
        <f aca="true" t="shared" si="9" ref="D32:N32">SUM(D33)</f>
        <v>2807000</v>
      </c>
      <c r="E32" s="23">
        <f t="shared" si="9"/>
        <v>2807000</v>
      </c>
      <c r="F32" s="23">
        <f t="shared" si="9"/>
        <v>419334.64</v>
      </c>
      <c r="G32" s="23">
        <f t="shared" si="9"/>
        <v>1235002.16</v>
      </c>
      <c r="H32" s="36">
        <f t="shared" si="5"/>
        <v>0.00403102432422007</v>
      </c>
      <c r="I32" s="31">
        <f t="shared" si="1"/>
        <v>1571997.84</v>
      </c>
      <c r="J32" s="23">
        <f t="shared" si="9"/>
        <v>419334.64</v>
      </c>
      <c r="K32" s="23">
        <f t="shared" si="9"/>
        <v>1235002.16</v>
      </c>
      <c r="L32" s="36">
        <f t="shared" si="2"/>
        <v>0.0057249251890868534</v>
      </c>
      <c r="M32" s="31">
        <f t="shared" si="3"/>
        <v>1571997.84</v>
      </c>
      <c r="N32" s="24">
        <f t="shared" si="9"/>
        <v>0</v>
      </c>
    </row>
    <row r="33" spans="1:14" ht="15" customHeight="1">
      <c r="A33" s="10">
        <v>9</v>
      </c>
      <c r="B33" s="11">
        <v>272</v>
      </c>
      <c r="C33" s="12" t="s">
        <v>26</v>
      </c>
      <c r="D33" s="13">
        <v>2807000</v>
      </c>
      <c r="E33" s="13">
        <v>2807000</v>
      </c>
      <c r="F33" s="14">
        <v>419334.64</v>
      </c>
      <c r="G33" s="14">
        <v>1235002.16</v>
      </c>
      <c r="H33" s="37">
        <f t="shared" si="5"/>
        <v>0.00403102432422007</v>
      </c>
      <c r="I33" s="14">
        <f t="shared" si="1"/>
        <v>1571997.84</v>
      </c>
      <c r="J33" s="14">
        <v>419334.64</v>
      </c>
      <c r="K33" s="14">
        <v>1235002.16</v>
      </c>
      <c r="L33" s="37">
        <f t="shared" si="2"/>
        <v>0.0057249251890868534</v>
      </c>
      <c r="M33" s="14">
        <f t="shared" si="3"/>
        <v>1571997.84</v>
      </c>
      <c r="N33" s="15"/>
    </row>
    <row r="34" spans="1:14" ht="15" customHeight="1">
      <c r="A34" s="20">
        <v>10</v>
      </c>
      <c r="B34" s="21">
        <v>0</v>
      </c>
      <c r="C34" s="22" t="s">
        <v>27</v>
      </c>
      <c r="D34" s="23">
        <f>SUM(D35:D39)</f>
        <v>114026805</v>
      </c>
      <c r="E34" s="23">
        <f>SUM(E35:E39)</f>
        <v>122901919.48</v>
      </c>
      <c r="F34" s="23">
        <f>SUM(F35:F39)</f>
        <v>12941897.83</v>
      </c>
      <c r="G34" s="23">
        <f>SUM(G35:G39)</f>
        <v>83062713.72000001</v>
      </c>
      <c r="H34" s="36">
        <f t="shared" si="5"/>
        <v>0.27111516909496597</v>
      </c>
      <c r="I34" s="31">
        <f t="shared" si="1"/>
        <v>39839205.75999999</v>
      </c>
      <c r="J34" s="23">
        <f>SUM(J35:J39)</f>
        <v>19199599.51</v>
      </c>
      <c r="K34" s="23">
        <f>SUM(K35:K39)</f>
        <v>57215302.6</v>
      </c>
      <c r="L34" s="36">
        <f t="shared" si="2"/>
        <v>0.2652249021620874</v>
      </c>
      <c r="M34" s="31">
        <f t="shared" si="3"/>
        <v>65686616.88</v>
      </c>
      <c r="N34" s="24">
        <f>SUM(N35:N38)</f>
        <v>0</v>
      </c>
    </row>
    <row r="35" spans="1:14" ht="15" customHeight="1">
      <c r="A35" s="10">
        <v>10</v>
      </c>
      <c r="B35" s="11">
        <v>301</v>
      </c>
      <c r="C35" s="12" t="s">
        <v>28</v>
      </c>
      <c r="D35" s="13">
        <v>64563515</v>
      </c>
      <c r="E35" s="13">
        <v>71161260.03</v>
      </c>
      <c r="F35" s="14">
        <v>11610688.3</v>
      </c>
      <c r="G35" s="14">
        <v>35470922.68</v>
      </c>
      <c r="H35" s="37">
        <f t="shared" si="5"/>
        <v>0.11577643890566909</v>
      </c>
      <c r="I35" s="14">
        <f t="shared" si="1"/>
        <v>35690337.35</v>
      </c>
      <c r="J35" s="14">
        <v>11011993.28</v>
      </c>
      <c r="K35" s="14">
        <v>30292572.82</v>
      </c>
      <c r="L35" s="37">
        <f t="shared" si="2"/>
        <v>0.14042300393990062</v>
      </c>
      <c r="M35" s="14">
        <f t="shared" si="3"/>
        <v>40868687.21</v>
      </c>
      <c r="N35" s="15"/>
    </row>
    <row r="36" spans="1:14" ht="15" customHeight="1">
      <c r="A36" s="10">
        <v>10</v>
      </c>
      <c r="B36" s="11">
        <v>302</v>
      </c>
      <c r="C36" s="12" t="s">
        <v>29</v>
      </c>
      <c r="D36" s="13">
        <v>44946000</v>
      </c>
      <c r="E36" s="13">
        <v>46527637.02</v>
      </c>
      <c r="F36" s="14">
        <v>480720.51</v>
      </c>
      <c r="G36" s="14">
        <v>44984192.28</v>
      </c>
      <c r="H36" s="37">
        <f t="shared" si="5"/>
        <v>0.146827575820655</v>
      </c>
      <c r="I36" s="14">
        <f t="shared" si="1"/>
        <v>1543444.740000002</v>
      </c>
      <c r="J36" s="14">
        <v>7452183.25</v>
      </c>
      <c r="K36" s="14">
        <v>24863625.49</v>
      </c>
      <c r="L36" s="37">
        <f t="shared" si="2"/>
        <v>0.11525679911339018</v>
      </c>
      <c r="M36" s="14">
        <f t="shared" si="3"/>
        <v>21664011.530000005</v>
      </c>
      <c r="N36" s="15"/>
    </row>
    <row r="37" spans="1:14" ht="15" customHeight="1">
      <c r="A37" s="10">
        <v>10</v>
      </c>
      <c r="B37" s="11">
        <v>304</v>
      </c>
      <c r="C37" s="12" t="s">
        <v>30</v>
      </c>
      <c r="D37" s="13">
        <v>2206830</v>
      </c>
      <c r="E37" s="13">
        <v>2365642.05</v>
      </c>
      <c r="F37" s="14">
        <v>311038.52</v>
      </c>
      <c r="G37" s="14">
        <v>1019586.39</v>
      </c>
      <c r="H37" s="37">
        <f t="shared" si="5"/>
        <v>0.003327911214935633</v>
      </c>
      <c r="I37" s="14">
        <f t="shared" si="1"/>
        <v>1346055.6599999997</v>
      </c>
      <c r="J37" s="14">
        <v>324347.71</v>
      </c>
      <c r="K37" s="14">
        <v>961203.56</v>
      </c>
      <c r="L37" s="37">
        <f t="shared" si="2"/>
        <v>0.004455715666508597</v>
      </c>
      <c r="M37" s="14">
        <f t="shared" si="3"/>
        <v>1404438.4899999998</v>
      </c>
      <c r="N37" s="15"/>
    </row>
    <row r="38" spans="1:14" ht="15" customHeight="1">
      <c r="A38" s="10">
        <v>10</v>
      </c>
      <c r="B38" s="11">
        <v>305</v>
      </c>
      <c r="C38" s="12" t="s">
        <v>31</v>
      </c>
      <c r="D38" s="13">
        <v>1865460</v>
      </c>
      <c r="E38" s="13">
        <v>2402380.38</v>
      </c>
      <c r="F38" s="14">
        <v>442411.53</v>
      </c>
      <c r="G38" s="14">
        <v>1309223.34</v>
      </c>
      <c r="H38" s="37">
        <f t="shared" si="5"/>
        <v>0.004273280889951353</v>
      </c>
      <c r="I38" s="14">
        <f t="shared" si="1"/>
        <v>1093157.0399999998</v>
      </c>
      <c r="J38" s="14">
        <v>358035.19</v>
      </c>
      <c r="K38" s="14">
        <v>892755.57</v>
      </c>
      <c r="L38" s="37">
        <f t="shared" si="2"/>
        <v>0.004138420980891719</v>
      </c>
      <c r="M38" s="14">
        <f t="shared" si="3"/>
        <v>1509624.81</v>
      </c>
      <c r="N38" s="15"/>
    </row>
    <row r="39" spans="1:14" ht="15" customHeight="1">
      <c r="A39" s="10">
        <v>10</v>
      </c>
      <c r="B39" s="11">
        <v>306</v>
      </c>
      <c r="C39" s="12" t="s">
        <v>32</v>
      </c>
      <c r="D39" s="13">
        <v>445000</v>
      </c>
      <c r="E39" s="13">
        <v>445000</v>
      </c>
      <c r="F39" s="14">
        <v>97038.97</v>
      </c>
      <c r="G39" s="14">
        <v>278789.03</v>
      </c>
      <c r="H39" s="37">
        <f t="shared" si="5"/>
        <v>0.0009099622637548416</v>
      </c>
      <c r="I39" s="14">
        <f t="shared" si="1"/>
        <v>166210.96999999997</v>
      </c>
      <c r="J39" s="14">
        <v>53040.08</v>
      </c>
      <c r="K39" s="14">
        <v>205145.16</v>
      </c>
      <c r="L39" s="37">
        <f t="shared" si="2"/>
        <v>0.0009509624613962237</v>
      </c>
      <c r="M39" s="14">
        <f t="shared" si="3"/>
        <v>239854.84</v>
      </c>
      <c r="N39" s="15"/>
    </row>
    <row r="40" spans="1:14" ht="15" customHeight="1">
      <c r="A40" s="20">
        <v>11</v>
      </c>
      <c r="B40" s="21">
        <v>0</v>
      </c>
      <c r="C40" s="22" t="s">
        <v>59</v>
      </c>
      <c r="D40" s="23">
        <f>SUM(D41:D42)</f>
        <v>12752945</v>
      </c>
      <c r="E40" s="23">
        <f>SUM(E41:E42)</f>
        <v>15617945</v>
      </c>
      <c r="F40" s="23">
        <f>SUM(F41:F42)</f>
        <v>2036041.72</v>
      </c>
      <c r="G40" s="23">
        <f>SUM(G41:G42)</f>
        <v>9234269.94</v>
      </c>
      <c r="H40" s="36">
        <f t="shared" si="5"/>
        <v>0.030140487158786998</v>
      </c>
      <c r="I40" s="31">
        <f t="shared" si="1"/>
        <v>6383675.0600000005</v>
      </c>
      <c r="J40" s="23">
        <f>SUM(J41:J42)</f>
        <v>2397254.95</v>
      </c>
      <c r="K40" s="23">
        <f>SUM(K41:K42)</f>
        <v>6162903.95</v>
      </c>
      <c r="L40" s="36">
        <f t="shared" si="2"/>
        <v>0.028568503929805165</v>
      </c>
      <c r="M40" s="31">
        <f t="shared" si="3"/>
        <v>9455041.05</v>
      </c>
      <c r="N40" s="24">
        <f>SUM(N42)</f>
        <v>0</v>
      </c>
    </row>
    <row r="41" spans="1:14" ht="15" customHeight="1">
      <c r="A41" s="10">
        <v>11</v>
      </c>
      <c r="B41" s="11">
        <v>331</v>
      </c>
      <c r="C41" s="12" t="s">
        <v>96</v>
      </c>
      <c r="D41" s="13">
        <v>11148245</v>
      </c>
      <c r="E41" s="13">
        <v>13598245</v>
      </c>
      <c r="F41" s="14">
        <v>1848958.81</v>
      </c>
      <c r="G41" s="14">
        <v>7762451.91</v>
      </c>
      <c r="H41" s="37">
        <f t="shared" si="5"/>
        <v>0.025336500192678645</v>
      </c>
      <c r="I41" s="14">
        <v>5247303.5</v>
      </c>
      <c r="J41" s="14">
        <v>2022605.46</v>
      </c>
      <c r="K41" s="14">
        <v>4993614.78</v>
      </c>
      <c r="L41" s="37">
        <f t="shared" si="2"/>
        <v>0.023148195172888127</v>
      </c>
      <c r="M41" s="14">
        <f t="shared" si="3"/>
        <v>8604630.219999999</v>
      </c>
      <c r="N41" s="15"/>
    </row>
    <row r="42" spans="1:14" ht="15" customHeight="1">
      <c r="A42" s="10">
        <v>11</v>
      </c>
      <c r="B42" s="11">
        <v>333</v>
      </c>
      <c r="C42" s="12" t="s">
        <v>81</v>
      </c>
      <c r="D42" s="13">
        <v>1604700</v>
      </c>
      <c r="E42" s="13">
        <v>2019700</v>
      </c>
      <c r="F42" s="14">
        <v>187082.91</v>
      </c>
      <c r="G42" s="14">
        <v>1471818.03</v>
      </c>
      <c r="H42" s="37">
        <f t="shared" si="5"/>
        <v>0.004803986966108355</v>
      </c>
      <c r="I42" s="14">
        <f t="shared" si="1"/>
        <v>547881.97</v>
      </c>
      <c r="J42" s="14">
        <v>374649.49</v>
      </c>
      <c r="K42" s="14">
        <v>1169289.17</v>
      </c>
      <c r="L42" s="37">
        <f t="shared" si="2"/>
        <v>0.005420308756917041</v>
      </c>
      <c r="M42" s="14">
        <f t="shared" si="3"/>
        <v>850410.8300000001</v>
      </c>
      <c r="N42" s="15"/>
    </row>
    <row r="43" spans="1:14" ht="15" customHeight="1">
      <c r="A43" s="20">
        <v>12</v>
      </c>
      <c r="B43" s="21">
        <v>0</v>
      </c>
      <c r="C43" s="22" t="s">
        <v>33</v>
      </c>
      <c r="D43" s="23">
        <f aca="true" t="shared" si="10" ref="D43:K43">SUM(D44:D49)</f>
        <v>141575470</v>
      </c>
      <c r="E43" s="23">
        <f t="shared" si="10"/>
        <v>149304409.54</v>
      </c>
      <c r="F43" s="23">
        <f t="shared" si="10"/>
        <v>22370237.64</v>
      </c>
      <c r="G43" s="23">
        <f t="shared" si="10"/>
        <v>84490271.44</v>
      </c>
      <c r="H43" s="36">
        <f t="shared" si="5"/>
        <v>0.27577469122369497</v>
      </c>
      <c r="I43" s="31">
        <f t="shared" si="1"/>
        <v>64814138.099999994</v>
      </c>
      <c r="J43" s="23">
        <f t="shared" si="10"/>
        <v>22451571.23</v>
      </c>
      <c r="K43" s="23">
        <f t="shared" si="10"/>
        <v>61298693.199999996</v>
      </c>
      <c r="L43" s="36">
        <f t="shared" si="2"/>
        <v>0.28415369958445014</v>
      </c>
      <c r="M43" s="31">
        <f t="shared" si="3"/>
        <v>88005716.34</v>
      </c>
      <c r="N43" s="24">
        <f>SUM(N44:N49)</f>
        <v>0</v>
      </c>
    </row>
    <row r="44" spans="1:14" ht="15" customHeight="1">
      <c r="A44" s="10">
        <v>12</v>
      </c>
      <c r="B44" s="11">
        <v>361</v>
      </c>
      <c r="C44" s="12" t="s">
        <v>34</v>
      </c>
      <c r="D44" s="13">
        <v>80956860</v>
      </c>
      <c r="E44" s="13">
        <v>86776059.99</v>
      </c>
      <c r="F44" s="14">
        <v>14685956.5</v>
      </c>
      <c r="G44" s="14">
        <v>49250712.48</v>
      </c>
      <c r="H44" s="37">
        <f t="shared" si="5"/>
        <v>0.16075341924264244</v>
      </c>
      <c r="I44" s="14">
        <f t="shared" si="1"/>
        <v>37525347.51</v>
      </c>
      <c r="J44" s="14">
        <v>13220479.23</v>
      </c>
      <c r="K44" s="14">
        <v>34446932.87</v>
      </c>
      <c r="L44" s="37">
        <f t="shared" si="2"/>
        <v>0.15968078442409112</v>
      </c>
      <c r="M44" s="14">
        <f t="shared" si="3"/>
        <v>52329127.12</v>
      </c>
      <c r="N44" s="15"/>
    </row>
    <row r="45" spans="1:14" ht="15" customHeight="1">
      <c r="A45" s="10">
        <v>12</v>
      </c>
      <c r="B45" s="11">
        <v>362</v>
      </c>
      <c r="C45" s="12" t="s">
        <v>35</v>
      </c>
      <c r="D45" s="13">
        <v>522300</v>
      </c>
      <c r="E45" s="13">
        <v>522300</v>
      </c>
      <c r="F45" s="14">
        <v>224371</v>
      </c>
      <c r="G45" s="14">
        <v>225811</v>
      </c>
      <c r="H45" s="37">
        <f t="shared" si="5"/>
        <v>0.0007370429487155377</v>
      </c>
      <c r="I45" s="14">
        <f t="shared" si="1"/>
        <v>296489</v>
      </c>
      <c r="J45" s="14">
        <v>2208</v>
      </c>
      <c r="K45" s="14">
        <v>2688</v>
      </c>
      <c r="L45" s="37">
        <f t="shared" si="2"/>
        <v>1.2460382181246925E-05</v>
      </c>
      <c r="M45" s="14">
        <f t="shared" si="3"/>
        <v>519612</v>
      </c>
      <c r="N45" s="15"/>
    </row>
    <row r="46" spans="1:14" ht="15" customHeight="1">
      <c r="A46" s="10">
        <v>12</v>
      </c>
      <c r="B46" s="11">
        <v>363</v>
      </c>
      <c r="C46" s="12" t="s">
        <v>64</v>
      </c>
      <c r="D46" s="13">
        <v>295060</v>
      </c>
      <c r="E46" s="13">
        <v>307560</v>
      </c>
      <c r="F46" s="14">
        <v>35066.83</v>
      </c>
      <c r="G46" s="14">
        <v>175983.58</v>
      </c>
      <c r="H46" s="37">
        <f t="shared" si="5"/>
        <v>0.0005744071667399583</v>
      </c>
      <c r="I46" s="14">
        <f t="shared" si="1"/>
        <v>131576.42</v>
      </c>
      <c r="J46" s="14">
        <v>29073.64</v>
      </c>
      <c r="K46" s="14">
        <v>75330.33</v>
      </c>
      <c r="L46" s="37">
        <f t="shared" si="2"/>
        <v>0.00034919817769324803</v>
      </c>
      <c r="M46" s="14">
        <f t="shared" si="3"/>
        <v>232229.66999999998</v>
      </c>
      <c r="N46" s="15"/>
    </row>
    <row r="47" spans="1:14" ht="15" customHeight="1">
      <c r="A47" s="10">
        <v>12</v>
      </c>
      <c r="B47" s="11">
        <v>365</v>
      </c>
      <c r="C47" s="12" t="s">
        <v>36</v>
      </c>
      <c r="D47" s="13">
        <v>55806310</v>
      </c>
      <c r="E47" s="13">
        <v>57680649.55</v>
      </c>
      <c r="F47" s="14">
        <v>7076803.2</v>
      </c>
      <c r="G47" s="14">
        <v>32490872.72</v>
      </c>
      <c r="H47" s="37">
        <f t="shared" si="5"/>
        <v>0.10604961067392653</v>
      </c>
      <c r="I47" s="14">
        <f t="shared" si="1"/>
        <v>25189776.83</v>
      </c>
      <c r="J47" s="14">
        <v>8682557</v>
      </c>
      <c r="K47" s="14">
        <v>25132144.37</v>
      </c>
      <c r="L47" s="37">
        <f t="shared" si="2"/>
        <v>0.11650153418321177</v>
      </c>
      <c r="M47" s="14">
        <f t="shared" si="3"/>
        <v>32548505.179999996</v>
      </c>
      <c r="N47" s="15"/>
    </row>
    <row r="48" spans="1:14" ht="15" customHeight="1">
      <c r="A48" s="10">
        <v>12</v>
      </c>
      <c r="B48" s="11">
        <v>366</v>
      </c>
      <c r="C48" s="12" t="s">
        <v>37</v>
      </c>
      <c r="D48" s="13">
        <v>910600</v>
      </c>
      <c r="E48" s="13">
        <v>926500</v>
      </c>
      <c r="F48" s="14">
        <v>103665.3</v>
      </c>
      <c r="G48" s="14">
        <v>354127.59</v>
      </c>
      <c r="H48" s="37">
        <f t="shared" si="5"/>
        <v>0.0011558659372445407</v>
      </c>
      <c r="I48" s="14">
        <f t="shared" si="1"/>
        <v>572372.4099999999</v>
      </c>
      <c r="J48" s="14">
        <v>54966.28</v>
      </c>
      <c r="K48" s="14">
        <v>219665.24</v>
      </c>
      <c r="L48" s="37">
        <f t="shared" si="2"/>
        <v>0.0010182711467021314</v>
      </c>
      <c r="M48" s="14">
        <f t="shared" si="3"/>
        <v>706834.76</v>
      </c>
      <c r="N48" s="15"/>
    </row>
    <row r="49" spans="1:14" ht="15" customHeight="1">
      <c r="A49" s="10">
        <v>12</v>
      </c>
      <c r="B49" s="11">
        <v>367</v>
      </c>
      <c r="C49" s="12" t="s">
        <v>38</v>
      </c>
      <c r="D49" s="13">
        <v>3084340</v>
      </c>
      <c r="E49" s="13">
        <v>3091340</v>
      </c>
      <c r="F49" s="14">
        <v>244374.81</v>
      </c>
      <c r="G49" s="14">
        <v>1992764.07</v>
      </c>
      <c r="H49" s="37">
        <f t="shared" si="5"/>
        <v>0.006504345254425941</v>
      </c>
      <c r="I49" s="14">
        <f t="shared" si="1"/>
        <v>1098575.93</v>
      </c>
      <c r="J49" s="14">
        <v>462287.08</v>
      </c>
      <c r="K49" s="14">
        <v>1421932.39</v>
      </c>
      <c r="L49" s="37">
        <f t="shared" si="2"/>
        <v>0.006591451270570629</v>
      </c>
      <c r="M49" s="14">
        <f t="shared" si="3"/>
        <v>1669407.61</v>
      </c>
      <c r="N49" s="15"/>
    </row>
    <row r="50" spans="1:14" ht="15" customHeight="1">
      <c r="A50" s="20">
        <v>13</v>
      </c>
      <c r="B50" s="21">
        <v>0</v>
      </c>
      <c r="C50" s="22" t="s">
        <v>39</v>
      </c>
      <c r="D50" s="23">
        <f aca="true" t="shared" si="11" ref="D50:N50">SUM(D51:D51)</f>
        <v>7736100</v>
      </c>
      <c r="E50" s="23">
        <f t="shared" si="11"/>
        <v>7636100</v>
      </c>
      <c r="F50" s="23">
        <f t="shared" si="11"/>
        <v>1496619.87</v>
      </c>
      <c r="G50" s="23">
        <f t="shared" si="11"/>
        <v>4550866.46</v>
      </c>
      <c r="H50" s="36">
        <f t="shared" si="5"/>
        <v>0.014853944382200338</v>
      </c>
      <c r="I50" s="31">
        <f t="shared" si="1"/>
        <v>3085233.54</v>
      </c>
      <c r="J50" s="23">
        <f t="shared" si="11"/>
        <v>1604085.74</v>
      </c>
      <c r="K50" s="23">
        <f t="shared" si="11"/>
        <v>3524454.74</v>
      </c>
      <c r="L50" s="36">
        <f t="shared" si="2"/>
        <v>0.016337817351528</v>
      </c>
      <c r="M50" s="31">
        <f t="shared" si="3"/>
        <v>4111645.26</v>
      </c>
      <c r="N50" s="24">
        <f t="shared" si="11"/>
        <v>0</v>
      </c>
    </row>
    <row r="51" spans="1:14" ht="15" customHeight="1">
      <c r="A51" s="10">
        <v>13</v>
      </c>
      <c r="B51" s="11">
        <v>392</v>
      </c>
      <c r="C51" s="12" t="s">
        <v>40</v>
      </c>
      <c r="D51" s="13">
        <v>7736100</v>
      </c>
      <c r="E51" s="13">
        <v>7636100</v>
      </c>
      <c r="F51" s="14">
        <v>1496619.87</v>
      </c>
      <c r="G51" s="14">
        <v>4550866.46</v>
      </c>
      <c r="H51" s="37">
        <f t="shared" si="5"/>
        <v>0.014853944382200338</v>
      </c>
      <c r="I51" s="14">
        <f t="shared" si="1"/>
        <v>3085233.54</v>
      </c>
      <c r="J51" s="14">
        <v>1604085.74</v>
      </c>
      <c r="K51" s="14">
        <v>3524454.74</v>
      </c>
      <c r="L51" s="37">
        <f t="shared" si="2"/>
        <v>0.016337817351528</v>
      </c>
      <c r="M51" s="14">
        <f t="shared" si="3"/>
        <v>4111645.26</v>
      </c>
      <c r="N51" s="15"/>
    </row>
    <row r="52" spans="1:14" ht="15" customHeight="1">
      <c r="A52" s="20">
        <v>14</v>
      </c>
      <c r="B52" s="21">
        <v>0</v>
      </c>
      <c r="C52" s="22" t="s">
        <v>41</v>
      </c>
      <c r="D52" s="23">
        <f>SUM(D53:D55)</f>
        <v>990000</v>
      </c>
      <c r="E52" s="23">
        <f aca="true" t="shared" si="12" ref="E52:K52">SUM(E53:E55)</f>
        <v>1611000</v>
      </c>
      <c r="F52" s="23">
        <f t="shared" si="12"/>
        <v>34500.31</v>
      </c>
      <c r="G52" s="23">
        <f t="shared" si="12"/>
        <v>1069312.09</v>
      </c>
      <c r="H52" s="36">
        <f t="shared" si="5"/>
        <v>0.0034902149847030237</v>
      </c>
      <c r="I52" s="31">
        <f t="shared" si="1"/>
        <v>541687.9099999999</v>
      </c>
      <c r="J52" s="23">
        <f t="shared" si="12"/>
        <v>228923.02</v>
      </c>
      <c r="K52" s="23">
        <f t="shared" si="12"/>
        <v>452592.14</v>
      </c>
      <c r="L52" s="36">
        <f t="shared" si="2"/>
        <v>0.0020980174987456895</v>
      </c>
      <c r="M52" s="31">
        <f t="shared" si="3"/>
        <v>1158407.8599999999</v>
      </c>
      <c r="N52" s="24">
        <f>SUM(N53:N55)</f>
        <v>0</v>
      </c>
    </row>
    <row r="53" spans="1:14" ht="15" customHeight="1">
      <c r="A53" s="10">
        <v>14</v>
      </c>
      <c r="B53" s="11">
        <v>241</v>
      </c>
      <c r="C53" s="12" t="s">
        <v>23</v>
      </c>
      <c r="D53" s="13">
        <v>0</v>
      </c>
      <c r="E53" s="13">
        <v>0</v>
      </c>
      <c r="F53" s="14">
        <v>0</v>
      </c>
      <c r="G53" s="14">
        <v>0</v>
      </c>
      <c r="H53" s="37">
        <f t="shared" si="5"/>
        <v>0</v>
      </c>
      <c r="I53" s="14">
        <f t="shared" si="1"/>
        <v>0</v>
      </c>
      <c r="J53" s="14">
        <v>0</v>
      </c>
      <c r="K53" s="14">
        <v>0</v>
      </c>
      <c r="L53" s="37">
        <f t="shared" si="2"/>
        <v>0</v>
      </c>
      <c r="M53" s="14">
        <f t="shared" si="3"/>
        <v>0</v>
      </c>
      <c r="N53" s="15"/>
    </row>
    <row r="54" spans="1:14" ht="15" customHeight="1">
      <c r="A54" s="10">
        <v>14</v>
      </c>
      <c r="B54" s="11">
        <v>244</v>
      </c>
      <c r="C54" s="12" t="s">
        <v>24</v>
      </c>
      <c r="D54" s="13">
        <v>15000</v>
      </c>
      <c r="E54" s="13">
        <v>15000</v>
      </c>
      <c r="F54" s="14">
        <v>0</v>
      </c>
      <c r="G54" s="14">
        <v>11700</v>
      </c>
      <c r="H54" s="37">
        <f t="shared" si="5"/>
        <v>3.818858470124038E-05</v>
      </c>
      <c r="I54" s="14">
        <f t="shared" si="1"/>
        <v>3300</v>
      </c>
      <c r="J54" s="14">
        <v>11700</v>
      </c>
      <c r="K54" s="14">
        <v>11700</v>
      </c>
      <c r="L54" s="37">
        <f t="shared" si="2"/>
        <v>5.423603851212389E-05</v>
      </c>
      <c r="M54" s="14">
        <f t="shared" si="3"/>
        <v>3300</v>
      </c>
      <c r="N54" s="15"/>
    </row>
    <row r="55" spans="1:14" ht="15" customHeight="1">
      <c r="A55" s="10">
        <v>14</v>
      </c>
      <c r="B55" s="11">
        <v>422</v>
      </c>
      <c r="C55" s="12" t="s">
        <v>42</v>
      </c>
      <c r="D55" s="13">
        <v>975000</v>
      </c>
      <c r="E55" s="13">
        <v>1596000</v>
      </c>
      <c r="F55" s="14">
        <v>34500.31</v>
      </c>
      <c r="G55" s="14">
        <v>1057612.09</v>
      </c>
      <c r="H55" s="37">
        <f t="shared" si="5"/>
        <v>0.0034520264000017834</v>
      </c>
      <c r="I55" s="14">
        <f t="shared" si="1"/>
        <v>538387.9099999999</v>
      </c>
      <c r="J55" s="14">
        <v>217223.02</v>
      </c>
      <c r="K55" s="14">
        <v>440892.14</v>
      </c>
      <c r="L55" s="37">
        <f t="shared" si="2"/>
        <v>0.002043781460233566</v>
      </c>
      <c r="M55" s="14">
        <f t="shared" si="3"/>
        <v>1155107.8599999999</v>
      </c>
      <c r="N55" s="15"/>
    </row>
    <row r="56" spans="1:14" ht="15" customHeight="1">
      <c r="A56" s="20">
        <v>15</v>
      </c>
      <c r="B56" s="21">
        <v>0</v>
      </c>
      <c r="C56" s="22" t="s">
        <v>43</v>
      </c>
      <c r="D56" s="23">
        <f aca="true" t="shared" si="13" ref="D56:K56">SUM(D57:D58)</f>
        <v>79586270</v>
      </c>
      <c r="E56" s="23">
        <f t="shared" si="13"/>
        <v>76384171.08</v>
      </c>
      <c r="F56" s="23">
        <f t="shared" si="13"/>
        <v>3558614.42</v>
      </c>
      <c r="G56" s="23">
        <f t="shared" si="13"/>
        <v>29942367.43</v>
      </c>
      <c r="H56" s="36">
        <f t="shared" si="5"/>
        <v>0.0977313363039501</v>
      </c>
      <c r="I56" s="31">
        <f t="shared" si="1"/>
        <v>46441803.65</v>
      </c>
      <c r="J56" s="23">
        <f t="shared" si="13"/>
        <v>7639952.58</v>
      </c>
      <c r="K56" s="23">
        <f t="shared" si="13"/>
        <v>19216350.78</v>
      </c>
      <c r="L56" s="36">
        <f t="shared" si="2"/>
        <v>0.08907852486893693</v>
      </c>
      <c r="M56" s="31">
        <f t="shared" si="3"/>
        <v>57167820.3</v>
      </c>
      <c r="N56" s="24">
        <f>SUM(N57:N58)</f>
        <v>0</v>
      </c>
    </row>
    <row r="57" spans="1:14" ht="15" customHeight="1">
      <c r="A57" s="10">
        <v>15</v>
      </c>
      <c r="B57" s="11">
        <v>451</v>
      </c>
      <c r="C57" s="12" t="s">
        <v>44</v>
      </c>
      <c r="D57" s="13">
        <v>79541370</v>
      </c>
      <c r="E57" s="13">
        <v>76339271.08</v>
      </c>
      <c r="F57" s="14">
        <v>3558614.42</v>
      </c>
      <c r="G57" s="14">
        <v>29897467.43</v>
      </c>
      <c r="H57" s="37">
        <f t="shared" si="5"/>
        <v>0.09758478353018209</v>
      </c>
      <c r="I57" s="14">
        <f t="shared" si="1"/>
        <v>46441803.65</v>
      </c>
      <c r="J57" s="14">
        <v>7632336.58</v>
      </c>
      <c r="K57" s="14">
        <v>19189694.78</v>
      </c>
      <c r="L57" s="37">
        <f t="shared" si="2"/>
        <v>0.08895495941230623</v>
      </c>
      <c r="M57" s="14">
        <f t="shared" si="3"/>
        <v>57149576.3</v>
      </c>
      <c r="N57" s="15"/>
    </row>
    <row r="58" spans="1:14" ht="15" customHeight="1">
      <c r="A58" s="10">
        <v>15</v>
      </c>
      <c r="B58" s="11">
        <v>512</v>
      </c>
      <c r="C58" s="12" t="s">
        <v>47</v>
      </c>
      <c r="D58" s="13">
        <v>44900</v>
      </c>
      <c r="E58" s="13">
        <v>44900</v>
      </c>
      <c r="F58" s="14">
        <v>0</v>
      </c>
      <c r="G58" s="14">
        <v>44900</v>
      </c>
      <c r="H58" s="37">
        <f t="shared" si="5"/>
        <v>0.00014655277376800796</v>
      </c>
      <c r="I58" s="14">
        <f t="shared" si="1"/>
        <v>0</v>
      </c>
      <c r="J58" s="14">
        <v>7616</v>
      </c>
      <c r="K58" s="14">
        <v>26656</v>
      </c>
      <c r="L58" s="37">
        <f t="shared" si="2"/>
        <v>0.00012356545663069865</v>
      </c>
      <c r="M58" s="14">
        <f t="shared" si="3"/>
        <v>18244</v>
      </c>
      <c r="N58" s="15"/>
    </row>
    <row r="59" spans="1:14" ht="15" customHeight="1">
      <c r="A59" s="20">
        <v>16</v>
      </c>
      <c r="B59" s="21">
        <v>0</v>
      </c>
      <c r="C59" s="22" t="s">
        <v>45</v>
      </c>
      <c r="D59" s="23">
        <f>SUM(D60)</f>
        <v>4420200</v>
      </c>
      <c r="E59" s="23">
        <f>SUM(E60)</f>
        <v>3708009.23</v>
      </c>
      <c r="F59" s="23">
        <f>SUM(F60)</f>
        <v>315080.07</v>
      </c>
      <c r="G59" s="23">
        <f>SUM(G60)</f>
        <v>824692.43</v>
      </c>
      <c r="H59" s="36">
        <f t="shared" si="5"/>
        <v>0.0026917809158569874</v>
      </c>
      <c r="I59" s="31">
        <f t="shared" si="1"/>
        <v>2883316.8</v>
      </c>
      <c r="J59" s="23">
        <f>SUM(J60)</f>
        <v>318496.78</v>
      </c>
      <c r="K59" s="23">
        <f>SUM(K60)</f>
        <v>810117.47</v>
      </c>
      <c r="L59" s="36">
        <f t="shared" si="2"/>
        <v>0.003755347205321741</v>
      </c>
      <c r="M59" s="31">
        <f t="shared" si="3"/>
        <v>2897891.76</v>
      </c>
      <c r="N59" s="24">
        <f>SUM(N60)</f>
        <v>0</v>
      </c>
    </row>
    <row r="60" spans="1:14" ht="15" customHeight="1">
      <c r="A60" s="10">
        <v>16</v>
      </c>
      <c r="B60" s="11">
        <v>482</v>
      </c>
      <c r="C60" s="12" t="s">
        <v>46</v>
      </c>
      <c r="D60" s="13">
        <v>4420200</v>
      </c>
      <c r="E60" s="13">
        <v>3708009.23</v>
      </c>
      <c r="F60" s="14">
        <v>315080.07</v>
      </c>
      <c r="G60" s="14">
        <v>824692.43</v>
      </c>
      <c r="H60" s="37">
        <f t="shared" si="5"/>
        <v>0.0026917809158569874</v>
      </c>
      <c r="I60" s="14">
        <f t="shared" si="1"/>
        <v>2883316.8</v>
      </c>
      <c r="J60" s="14">
        <v>318496.78</v>
      </c>
      <c r="K60" s="14">
        <v>810117.47</v>
      </c>
      <c r="L60" s="37">
        <f t="shared" si="2"/>
        <v>0.003755347205321741</v>
      </c>
      <c r="M60" s="14">
        <f t="shared" si="3"/>
        <v>2897891.76</v>
      </c>
      <c r="N60" s="15"/>
    </row>
    <row r="61" spans="1:14" ht="15" customHeight="1">
      <c r="A61" s="20">
        <v>17</v>
      </c>
      <c r="B61" s="21">
        <v>0</v>
      </c>
      <c r="C61" s="22" t="s">
        <v>97</v>
      </c>
      <c r="D61" s="23">
        <f>SUM(D62)</f>
        <v>19360000</v>
      </c>
      <c r="E61" s="23">
        <f>SUM(E62)</f>
        <v>18929000</v>
      </c>
      <c r="F61" s="23">
        <f>SUM(F62)</f>
        <v>0</v>
      </c>
      <c r="G61" s="23">
        <f>SUM(G62)</f>
        <v>11041324.07</v>
      </c>
      <c r="H61" s="36">
        <f t="shared" si="5"/>
        <v>0.0360386785864136</v>
      </c>
      <c r="I61" s="31">
        <f>E61-G61</f>
        <v>7887675.93</v>
      </c>
      <c r="J61" s="23">
        <f>SUM(J62)</f>
        <v>670107.87</v>
      </c>
      <c r="K61" s="23">
        <f>SUM(K62)</f>
        <v>2302221.35</v>
      </c>
      <c r="L61" s="36">
        <f t="shared" si="2"/>
        <v>0.01067208254718238</v>
      </c>
      <c r="M61" s="31">
        <f>E61-K61</f>
        <v>16626778.65</v>
      </c>
      <c r="N61" s="24">
        <f>SUM(N62)</f>
        <v>0</v>
      </c>
    </row>
    <row r="62" spans="1:14" ht="15" customHeight="1">
      <c r="A62" s="10">
        <v>17</v>
      </c>
      <c r="B62" s="11">
        <v>512</v>
      </c>
      <c r="C62" s="12" t="s">
        <v>47</v>
      </c>
      <c r="D62" s="13">
        <v>19360000</v>
      </c>
      <c r="E62" s="13">
        <v>18929000</v>
      </c>
      <c r="F62" s="14">
        <v>0</v>
      </c>
      <c r="G62" s="14">
        <v>11041324.07</v>
      </c>
      <c r="H62" s="37">
        <f t="shared" si="5"/>
        <v>0.0360386785864136</v>
      </c>
      <c r="I62" s="14">
        <f>E62-G62</f>
        <v>7887675.93</v>
      </c>
      <c r="J62" s="14">
        <v>670107.87</v>
      </c>
      <c r="K62" s="14">
        <v>2302221.35</v>
      </c>
      <c r="L62" s="37">
        <f t="shared" si="2"/>
        <v>0.01067208254718238</v>
      </c>
      <c r="M62" s="14">
        <f>E62-K62</f>
        <v>16626778.65</v>
      </c>
      <c r="N62" s="15"/>
    </row>
    <row r="63" spans="1:14" ht="15" customHeight="1">
      <c r="A63" s="20">
        <v>18</v>
      </c>
      <c r="B63" s="21">
        <v>0</v>
      </c>
      <c r="C63" s="22" t="s">
        <v>65</v>
      </c>
      <c r="D63" s="23">
        <f aca="true" t="shared" si="14" ref="D63:N63">SUM(D64+D65)</f>
        <v>3480400</v>
      </c>
      <c r="E63" s="23">
        <f t="shared" si="14"/>
        <v>3580400</v>
      </c>
      <c r="F63" s="23">
        <f t="shared" si="14"/>
        <v>383265.6</v>
      </c>
      <c r="G63" s="23">
        <f t="shared" si="14"/>
        <v>1094443.99</v>
      </c>
      <c r="H63" s="36">
        <f t="shared" si="5"/>
        <v>0.0035722450438357674</v>
      </c>
      <c r="I63" s="31">
        <f t="shared" si="1"/>
        <v>2485956.01</v>
      </c>
      <c r="J63" s="23">
        <f t="shared" si="14"/>
        <v>380924.62</v>
      </c>
      <c r="K63" s="23">
        <f t="shared" si="14"/>
        <v>909521.17</v>
      </c>
      <c r="L63" s="36">
        <f t="shared" si="2"/>
        <v>0.004216138906300169</v>
      </c>
      <c r="M63" s="31">
        <f t="shared" si="3"/>
        <v>2670878.83</v>
      </c>
      <c r="N63" s="24">
        <f t="shared" si="14"/>
        <v>0</v>
      </c>
    </row>
    <row r="64" spans="1:14" ht="15" customHeight="1">
      <c r="A64" s="10">
        <v>18</v>
      </c>
      <c r="B64" s="11">
        <v>541</v>
      </c>
      <c r="C64" s="12" t="s">
        <v>66</v>
      </c>
      <c r="D64" s="13">
        <v>2293900</v>
      </c>
      <c r="E64" s="13">
        <v>2293900</v>
      </c>
      <c r="F64" s="14">
        <v>160309.23</v>
      </c>
      <c r="G64" s="14">
        <v>517991.85</v>
      </c>
      <c r="H64" s="37">
        <f t="shared" si="5"/>
        <v>0.001690715866519419</v>
      </c>
      <c r="I64" s="14">
        <f t="shared" si="1"/>
        <v>1775908.15</v>
      </c>
      <c r="J64" s="14">
        <v>185576.72</v>
      </c>
      <c r="K64" s="14">
        <v>479390.58</v>
      </c>
      <c r="L64" s="37">
        <f t="shared" si="2"/>
        <v>0.002222243244378582</v>
      </c>
      <c r="M64" s="14">
        <f t="shared" si="3"/>
        <v>1814509.42</v>
      </c>
      <c r="N64" s="15"/>
    </row>
    <row r="65" spans="1:14" ht="15" customHeight="1">
      <c r="A65" s="10">
        <v>18</v>
      </c>
      <c r="B65" s="11">
        <v>542</v>
      </c>
      <c r="C65" s="12" t="s">
        <v>83</v>
      </c>
      <c r="D65" s="13">
        <v>1186500</v>
      </c>
      <c r="E65" s="13">
        <v>1286500</v>
      </c>
      <c r="F65" s="14">
        <v>222956.37</v>
      </c>
      <c r="G65" s="14">
        <v>576452.14</v>
      </c>
      <c r="H65" s="37">
        <f t="shared" si="5"/>
        <v>0.0018815291773163485</v>
      </c>
      <c r="I65" s="14">
        <f t="shared" si="1"/>
        <v>710047.86</v>
      </c>
      <c r="J65" s="14">
        <v>195347.9</v>
      </c>
      <c r="K65" s="14">
        <v>430130.59</v>
      </c>
      <c r="L65" s="37">
        <f t="shared" si="2"/>
        <v>0.0019938956619215873</v>
      </c>
      <c r="M65" s="14">
        <f t="shared" si="3"/>
        <v>856369.4099999999</v>
      </c>
      <c r="N65" s="15"/>
    </row>
    <row r="66" spans="1:14" ht="15" customHeight="1">
      <c r="A66" s="20">
        <v>20</v>
      </c>
      <c r="B66" s="21">
        <v>0</v>
      </c>
      <c r="C66" s="22" t="s">
        <v>48</v>
      </c>
      <c r="D66" s="23">
        <f aca="true" t="shared" si="15" ref="D66:K66">SUM(D67:D69)</f>
        <v>2670900</v>
      </c>
      <c r="E66" s="23">
        <f t="shared" si="15"/>
        <v>2991150</v>
      </c>
      <c r="F66" s="23">
        <f t="shared" si="15"/>
        <v>453872.48</v>
      </c>
      <c r="G66" s="23">
        <f t="shared" si="15"/>
        <v>1684912.98</v>
      </c>
      <c r="H66" s="36">
        <f t="shared" si="5"/>
        <v>0.005499524961619601</v>
      </c>
      <c r="I66" s="31">
        <f t="shared" si="1"/>
        <v>1306237.02</v>
      </c>
      <c r="J66" s="23">
        <f t="shared" si="15"/>
        <v>553557.9800000001</v>
      </c>
      <c r="K66" s="23">
        <f t="shared" si="15"/>
        <v>1322461.33</v>
      </c>
      <c r="L66" s="36">
        <f t="shared" si="2"/>
        <v>0.006130347318348255</v>
      </c>
      <c r="M66" s="31">
        <f t="shared" si="3"/>
        <v>1668688.67</v>
      </c>
      <c r="N66" s="24">
        <f>SUM(N67:N69)</f>
        <v>0</v>
      </c>
    </row>
    <row r="67" spans="1:14" ht="15" customHeight="1">
      <c r="A67" s="10">
        <v>20</v>
      </c>
      <c r="B67" s="11">
        <v>602</v>
      </c>
      <c r="C67" s="12" t="s">
        <v>67</v>
      </c>
      <c r="D67" s="13">
        <v>243600</v>
      </c>
      <c r="E67" s="13">
        <v>274140</v>
      </c>
      <c r="F67" s="14">
        <v>7818.26</v>
      </c>
      <c r="G67" s="14">
        <v>28609.34</v>
      </c>
      <c r="H67" s="37">
        <f t="shared" si="5"/>
        <v>9.338035930227217E-05</v>
      </c>
      <c r="I67" s="14">
        <f t="shared" si="1"/>
        <v>245530.66</v>
      </c>
      <c r="J67" s="14">
        <v>10217.02</v>
      </c>
      <c r="K67" s="14">
        <v>24778.34</v>
      </c>
      <c r="L67" s="37">
        <f t="shared" si="2"/>
        <v>0.00011486145320568375</v>
      </c>
      <c r="M67" s="14">
        <f t="shared" si="3"/>
        <v>249361.66</v>
      </c>
      <c r="N67" s="15"/>
    </row>
    <row r="68" spans="1:14" ht="15" customHeight="1">
      <c r="A68" s="10">
        <v>20</v>
      </c>
      <c r="B68" s="11">
        <v>605</v>
      </c>
      <c r="C68" s="12" t="s">
        <v>49</v>
      </c>
      <c r="D68" s="13">
        <v>2389000</v>
      </c>
      <c r="E68" s="13">
        <v>2678710</v>
      </c>
      <c r="F68" s="14">
        <v>442254.22</v>
      </c>
      <c r="G68" s="14">
        <v>1649555.74</v>
      </c>
      <c r="H68" s="37">
        <f t="shared" si="5"/>
        <v>0.005384119580889509</v>
      </c>
      <c r="I68" s="14">
        <f t="shared" si="1"/>
        <v>1029154.26</v>
      </c>
      <c r="J68" s="14">
        <v>536593.06</v>
      </c>
      <c r="K68" s="14">
        <v>1290935.09</v>
      </c>
      <c r="L68" s="37">
        <f t="shared" si="2"/>
        <v>0.0059842055775976176</v>
      </c>
      <c r="M68" s="14">
        <f t="shared" si="3"/>
        <v>1387774.91</v>
      </c>
      <c r="N68" s="15"/>
    </row>
    <row r="69" spans="1:14" ht="15" customHeight="1">
      <c r="A69" s="10">
        <v>20</v>
      </c>
      <c r="B69" s="11">
        <v>606</v>
      </c>
      <c r="C69" s="12" t="s">
        <v>60</v>
      </c>
      <c r="D69" s="13">
        <v>38300</v>
      </c>
      <c r="E69" s="13">
        <v>38300</v>
      </c>
      <c r="F69" s="14">
        <v>3800</v>
      </c>
      <c r="G69" s="14">
        <v>6747.9</v>
      </c>
      <c r="H69" s="37">
        <f t="shared" si="5"/>
        <v>2.2025021427820506E-05</v>
      </c>
      <c r="I69" s="14">
        <f t="shared" si="1"/>
        <v>31552.1</v>
      </c>
      <c r="J69" s="14">
        <v>6747.9</v>
      </c>
      <c r="K69" s="14">
        <v>6747.9</v>
      </c>
      <c r="L69" s="37">
        <f t="shared" si="2"/>
        <v>3.128028754495391E-05</v>
      </c>
      <c r="M69" s="14">
        <f t="shared" si="3"/>
        <v>31552.1</v>
      </c>
      <c r="N69" s="15"/>
    </row>
    <row r="70" spans="1:14" ht="15" customHeight="1">
      <c r="A70" s="20">
        <v>23</v>
      </c>
      <c r="B70" s="21">
        <v>0</v>
      </c>
      <c r="C70" s="22" t="s">
        <v>61</v>
      </c>
      <c r="D70" s="23">
        <f>SUM(D71:D74)</f>
        <v>15779800</v>
      </c>
      <c r="E70" s="23">
        <f aca="true" t="shared" si="16" ref="E70:K70">SUM(E71:E74)</f>
        <v>15534549</v>
      </c>
      <c r="F70" s="23">
        <f t="shared" si="16"/>
        <v>1618757.8699999999</v>
      </c>
      <c r="G70" s="23">
        <f t="shared" si="16"/>
        <v>4394525.98</v>
      </c>
      <c r="H70" s="36">
        <f t="shared" si="5"/>
        <v>0.014343651932395847</v>
      </c>
      <c r="I70" s="31">
        <f t="shared" si="1"/>
        <v>11140023.02</v>
      </c>
      <c r="J70" s="23">
        <f t="shared" si="16"/>
        <v>935318.77</v>
      </c>
      <c r="K70" s="23">
        <f t="shared" si="16"/>
        <v>2623513.52</v>
      </c>
      <c r="L70" s="36">
        <f t="shared" si="2"/>
        <v>0.012161451308358778</v>
      </c>
      <c r="M70" s="31">
        <f t="shared" si="3"/>
        <v>12911035.48</v>
      </c>
      <c r="N70" s="24">
        <f>SUM(N71:N74)</f>
        <v>0</v>
      </c>
    </row>
    <row r="71" spans="1:14" ht="15" customHeight="1">
      <c r="A71" s="10">
        <v>23</v>
      </c>
      <c r="B71" s="11">
        <v>572</v>
      </c>
      <c r="C71" s="12" t="s">
        <v>68</v>
      </c>
      <c r="D71" s="13">
        <v>2061600</v>
      </c>
      <c r="E71" s="13">
        <v>1786100</v>
      </c>
      <c r="F71" s="14">
        <v>0</v>
      </c>
      <c r="G71" s="14">
        <v>0</v>
      </c>
      <c r="H71" s="37">
        <f t="shared" si="5"/>
        <v>0</v>
      </c>
      <c r="I71" s="14">
        <f t="shared" si="1"/>
        <v>1786100</v>
      </c>
      <c r="J71" s="14">
        <v>0</v>
      </c>
      <c r="K71" s="14">
        <v>0</v>
      </c>
      <c r="L71" s="37">
        <f t="shared" si="2"/>
        <v>0</v>
      </c>
      <c r="M71" s="14">
        <f t="shared" si="3"/>
        <v>1786100</v>
      </c>
      <c r="N71" s="15"/>
    </row>
    <row r="72" spans="1:14" ht="15" customHeight="1">
      <c r="A72" s="10">
        <v>23</v>
      </c>
      <c r="B72" s="11">
        <v>691</v>
      </c>
      <c r="C72" s="12" t="s">
        <v>69</v>
      </c>
      <c r="D72" s="13">
        <v>3568400</v>
      </c>
      <c r="E72" s="13">
        <v>3650400</v>
      </c>
      <c r="F72" s="14">
        <v>530652.71</v>
      </c>
      <c r="G72" s="14">
        <v>1864568.88</v>
      </c>
      <c r="H72" s="37">
        <f t="shared" si="5"/>
        <v>0.006085918513262983</v>
      </c>
      <c r="I72" s="14">
        <f t="shared" si="1"/>
        <v>1785831.12</v>
      </c>
      <c r="J72" s="14">
        <v>557106.31</v>
      </c>
      <c r="K72" s="14">
        <v>1680744.08</v>
      </c>
      <c r="L72" s="37">
        <f t="shared" si="2"/>
        <v>0.0077911880899063455</v>
      </c>
      <c r="M72" s="14">
        <f t="shared" si="3"/>
        <v>1969655.92</v>
      </c>
      <c r="N72" s="15"/>
    </row>
    <row r="73" spans="1:14" ht="15" customHeight="1">
      <c r="A73" s="10">
        <v>23</v>
      </c>
      <c r="B73" s="11">
        <v>692</v>
      </c>
      <c r="C73" s="12" t="s">
        <v>62</v>
      </c>
      <c r="D73" s="13">
        <v>182000</v>
      </c>
      <c r="E73" s="13">
        <v>100000</v>
      </c>
      <c r="F73" s="14">
        <v>0</v>
      </c>
      <c r="G73" s="14">
        <v>0</v>
      </c>
      <c r="H73" s="37">
        <f t="shared" si="5"/>
        <v>0</v>
      </c>
      <c r="I73" s="14">
        <f t="shared" si="1"/>
        <v>100000</v>
      </c>
      <c r="J73" s="14">
        <v>0</v>
      </c>
      <c r="K73" s="14">
        <v>0</v>
      </c>
      <c r="L73" s="37">
        <f t="shared" si="2"/>
        <v>0</v>
      </c>
      <c r="M73" s="14">
        <f t="shared" si="3"/>
        <v>100000</v>
      </c>
      <c r="N73" s="15"/>
    </row>
    <row r="74" spans="1:14" ht="15" customHeight="1">
      <c r="A74" s="10">
        <v>23</v>
      </c>
      <c r="B74" s="11">
        <v>695</v>
      </c>
      <c r="C74" s="12" t="s">
        <v>50</v>
      </c>
      <c r="D74" s="13">
        <v>9967800</v>
      </c>
      <c r="E74" s="13">
        <v>9998049</v>
      </c>
      <c r="F74" s="14">
        <v>1088105.16</v>
      </c>
      <c r="G74" s="14">
        <v>2529957.1</v>
      </c>
      <c r="H74" s="37">
        <f t="shared" si="5"/>
        <v>0.008257733419132862</v>
      </c>
      <c r="I74" s="14">
        <f t="shared" si="1"/>
        <v>7468091.9</v>
      </c>
      <c r="J74" s="14">
        <v>378212.46</v>
      </c>
      <c r="K74" s="14">
        <v>942769.44</v>
      </c>
      <c r="L74" s="37">
        <f t="shared" si="2"/>
        <v>0.004370263218452433</v>
      </c>
      <c r="M74" s="14">
        <f t="shared" si="3"/>
        <v>9055279.56</v>
      </c>
      <c r="N74" s="15"/>
    </row>
    <row r="75" spans="1:14" ht="15" customHeight="1">
      <c r="A75" s="20">
        <v>24</v>
      </c>
      <c r="B75" s="21">
        <v>0</v>
      </c>
      <c r="C75" s="22" t="s">
        <v>70</v>
      </c>
      <c r="D75" s="23">
        <f aca="true" t="shared" si="17" ref="D75:K75">SUM(D76:D77)</f>
        <v>4419400</v>
      </c>
      <c r="E75" s="23">
        <f t="shared" si="17"/>
        <v>4397385.36</v>
      </c>
      <c r="F75" s="23">
        <f t="shared" si="17"/>
        <v>285611.41</v>
      </c>
      <c r="G75" s="23">
        <f t="shared" si="17"/>
        <v>3042715.15</v>
      </c>
      <c r="H75" s="36">
        <f t="shared" si="5"/>
        <v>0.009931366258762592</v>
      </c>
      <c r="I75" s="31">
        <f t="shared" si="1"/>
        <v>1354670.2100000004</v>
      </c>
      <c r="J75" s="23">
        <f t="shared" si="17"/>
        <v>1012259.04</v>
      </c>
      <c r="K75" s="23">
        <f t="shared" si="17"/>
        <v>2444047.2</v>
      </c>
      <c r="L75" s="36">
        <f t="shared" si="2"/>
        <v>0.011329524620910135</v>
      </c>
      <c r="M75" s="31">
        <f t="shared" si="3"/>
        <v>1953338.1600000001</v>
      </c>
      <c r="N75" s="24">
        <f>SUM(N76:N77)</f>
        <v>0</v>
      </c>
    </row>
    <row r="76" spans="1:14" ht="15" customHeight="1">
      <c r="A76" s="10">
        <v>24</v>
      </c>
      <c r="B76" s="11">
        <v>131</v>
      </c>
      <c r="C76" s="12" t="s">
        <v>18</v>
      </c>
      <c r="D76" s="13">
        <v>4417400</v>
      </c>
      <c r="E76" s="13">
        <v>4395385.36</v>
      </c>
      <c r="F76" s="14">
        <v>285611.41</v>
      </c>
      <c r="G76" s="14">
        <v>3042715.15</v>
      </c>
      <c r="H76" s="37">
        <f t="shared" si="5"/>
        <v>0.009931366258762592</v>
      </c>
      <c r="I76" s="14">
        <f t="shared" si="1"/>
        <v>1352670.2100000004</v>
      </c>
      <c r="J76" s="14">
        <v>1012259.04</v>
      </c>
      <c r="K76" s="14">
        <v>2444047.2</v>
      </c>
      <c r="L76" s="37">
        <f t="shared" si="2"/>
        <v>0.011329524620910135</v>
      </c>
      <c r="M76" s="14">
        <f t="shared" si="3"/>
        <v>1951338.1600000001</v>
      </c>
      <c r="N76" s="15"/>
    </row>
    <row r="77" spans="1:14" ht="15" customHeight="1">
      <c r="A77" s="10">
        <v>24</v>
      </c>
      <c r="B77" s="11">
        <v>722</v>
      </c>
      <c r="C77" s="12" t="s">
        <v>71</v>
      </c>
      <c r="D77" s="13">
        <v>2000</v>
      </c>
      <c r="E77" s="13">
        <v>2000</v>
      </c>
      <c r="F77" s="14">
        <v>0</v>
      </c>
      <c r="G77" s="14">
        <v>0</v>
      </c>
      <c r="H77" s="37">
        <f t="shared" si="5"/>
        <v>0</v>
      </c>
      <c r="I77" s="14">
        <f t="shared" si="1"/>
        <v>2000</v>
      </c>
      <c r="J77" s="14">
        <v>0</v>
      </c>
      <c r="K77" s="14">
        <v>0</v>
      </c>
      <c r="L77" s="37">
        <f t="shared" si="2"/>
        <v>0</v>
      </c>
      <c r="M77" s="14">
        <f t="shared" si="3"/>
        <v>2000</v>
      </c>
      <c r="N77" s="15"/>
    </row>
    <row r="78" spans="1:14" ht="15" customHeight="1">
      <c r="A78" s="20">
        <v>26</v>
      </c>
      <c r="B78" s="21">
        <v>0</v>
      </c>
      <c r="C78" s="22" t="s">
        <v>72</v>
      </c>
      <c r="D78" s="23">
        <f>SUM(D79:D79)</f>
        <v>9081420</v>
      </c>
      <c r="E78" s="23">
        <f aca="true" t="shared" si="18" ref="E78:N78">SUM(E79:E79)</f>
        <v>9480801.98</v>
      </c>
      <c r="F78" s="23">
        <f t="shared" si="18"/>
        <v>710374.12</v>
      </c>
      <c r="G78" s="23">
        <f t="shared" si="18"/>
        <v>4684332.08</v>
      </c>
      <c r="H78" s="36">
        <f t="shared" si="5"/>
        <v>0.015289573709898934</v>
      </c>
      <c r="I78" s="31">
        <f t="shared" si="1"/>
        <v>4796469.9</v>
      </c>
      <c r="J78" s="23">
        <f t="shared" si="18"/>
        <v>1145265.34</v>
      </c>
      <c r="K78" s="23">
        <f t="shared" si="18"/>
        <v>2989667.48</v>
      </c>
      <c r="L78" s="36">
        <f t="shared" si="2"/>
        <v>0.01385877953707046</v>
      </c>
      <c r="M78" s="31">
        <f t="shared" si="3"/>
        <v>6491134.5</v>
      </c>
      <c r="N78" s="24">
        <f t="shared" si="18"/>
        <v>0</v>
      </c>
    </row>
    <row r="79" spans="1:14" ht="15" customHeight="1">
      <c r="A79" s="10">
        <v>26</v>
      </c>
      <c r="B79" s="11">
        <v>782</v>
      </c>
      <c r="C79" s="12" t="s">
        <v>73</v>
      </c>
      <c r="D79" s="13">
        <v>9081420</v>
      </c>
      <c r="E79" s="13">
        <v>9480801.98</v>
      </c>
      <c r="F79" s="14">
        <v>710374.12</v>
      </c>
      <c r="G79" s="14">
        <v>4684332.08</v>
      </c>
      <c r="H79" s="37">
        <f t="shared" si="5"/>
        <v>0.015289573709898934</v>
      </c>
      <c r="I79" s="14">
        <f t="shared" si="1"/>
        <v>4796469.9</v>
      </c>
      <c r="J79" s="14">
        <v>1145265.34</v>
      </c>
      <c r="K79" s="14">
        <v>2989667.48</v>
      </c>
      <c r="L79" s="37">
        <f t="shared" si="2"/>
        <v>0.01385877953707046</v>
      </c>
      <c r="M79" s="14">
        <f t="shared" si="3"/>
        <v>6491134.5</v>
      </c>
      <c r="N79" s="15"/>
    </row>
    <row r="80" spans="1:14" ht="15" customHeight="1">
      <c r="A80" s="20">
        <v>27</v>
      </c>
      <c r="B80" s="21">
        <v>0</v>
      </c>
      <c r="C80" s="22" t="s">
        <v>51</v>
      </c>
      <c r="D80" s="23">
        <f>D81</f>
        <v>6765900</v>
      </c>
      <c r="E80" s="23">
        <f aca="true" t="shared" si="19" ref="E80:N80">E81</f>
        <v>6680723.51</v>
      </c>
      <c r="F80" s="23">
        <f t="shared" si="19"/>
        <v>752147.61</v>
      </c>
      <c r="G80" s="23">
        <f t="shared" si="19"/>
        <v>4547568.83</v>
      </c>
      <c r="H80" s="36">
        <f t="shared" si="5"/>
        <v>0.014843180978562019</v>
      </c>
      <c r="I80" s="31">
        <f aca="true" t="shared" si="20" ref="I80:I86">E80-G80</f>
        <v>2133154.6799999997</v>
      </c>
      <c r="J80" s="23">
        <f t="shared" si="19"/>
        <v>1125298.21</v>
      </c>
      <c r="K80" s="23">
        <f t="shared" si="19"/>
        <v>3423101.25</v>
      </c>
      <c r="L80" s="36">
        <f aca="true" t="shared" si="21" ref="L80:L86">K80/K$87</f>
        <v>0.015867987284264907</v>
      </c>
      <c r="M80" s="31">
        <f aca="true" t="shared" si="22" ref="M80:M86">E80-K80</f>
        <v>3257622.26</v>
      </c>
      <c r="N80" s="24">
        <f t="shared" si="19"/>
        <v>0</v>
      </c>
    </row>
    <row r="81" spans="1:14" ht="15" customHeight="1">
      <c r="A81" s="10">
        <v>27</v>
      </c>
      <c r="B81" s="11">
        <v>812</v>
      </c>
      <c r="C81" s="12" t="s">
        <v>52</v>
      </c>
      <c r="D81" s="13">
        <v>6765900</v>
      </c>
      <c r="E81" s="13">
        <v>6680723.51</v>
      </c>
      <c r="F81" s="14">
        <v>752147.61</v>
      </c>
      <c r="G81" s="14">
        <v>4547568.83</v>
      </c>
      <c r="H81" s="37">
        <f aca="true" t="shared" si="23" ref="H81:H86">G81/G$87</f>
        <v>0.014843180978562019</v>
      </c>
      <c r="I81" s="14">
        <f t="shared" si="20"/>
        <v>2133154.6799999997</v>
      </c>
      <c r="J81" s="14">
        <v>1125298.21</v>
      </c>
      <c r="K81" s="14">
        <v>3423101.25</v>
      </c>
      <c r="L81" s="37">
        <f t="shared" si="21"/>
        <v>0.015867987284264907</v>
      </c>
      <c r="M81" s="14">
        <f t="shared" si="22"/>
        <v>3257622.26</v>
      </c>
      <c r="N81" s="15"/>
    </row>
    <row r="82" spans="1:14" ht="15" customHeight="1">
      <c r="A82" s="20">
        <v>28</v>
      </c>
      <c r="B82" s="21">
        <v>0</v>
      </c>
      <c r="C82" s="22" t="s">
        <v>53</v>
      </c>
      <c r="D82" s="23">
        <f>D83+D84</f>
        <v>10293700</v>
      </c>
      <c r="E82" s="23">
        <f aca="true" t="shared" si="24" ref="E82:K82">E83+E84</f>
        <v>8979300</v>
      </c>
      <c r="F82" s="23">
        <f t="shared" si="24"/>
        <v>1287916.73</v>
      </c>
      <c r="G82" s="23">
        <f t="shared" si="24"/>
        <v>3831409.38</v>
      </c>
      <c r="H82" s="36">
        <f t="shared" si="23"/>
        <v>0.012505649712244177</v>
      </c>
      <c r="I82" s="31">
        <f t="shared" si="20"/>
        <v>5147890.62</v>
      </c>
      <c r="J82" s="23">
        <f t="shared" si="24"/>
        <v>1287916.73</v>
      </c>
      <c r="K82" s="23">
        <f t="shared" si="24"/>
        <v>3831409.38</v>
      </c>
      <c r="L82" s="36">
        <f t="shared" si="21"/>
        <v>0.017760723648666044</v>
      </c>
      <c r="M82" s="30">
        <f t="shared" si="22"/>
        <v>5147890.62</v>
      </c>
      <c r="N82" s="24">
        <f>N83+N84</f>
        <v>0</v>
      </c>
    </row>
    <row r="83" spans="1:14" ht="15" customHeight="1">
      <c r="A83" s="10">
        <v>28</v>
      </c>
      <c r="B83" s="11">
        <v>843</v>
      </c>
      <c r="C83" s="12" t="s">
        <v>54</v>
      </c>
      <c r="D83" s="13">
        <v>10293700</v>
      </c>
      <c r="E83" s="13">
        <v>8979300</v>
      </c>
      <c r="F83" s="14">
        <v>1287916.73</v>
      </c>
      <c r="G83" s="14">
        <v>3831409.38</v>
      </c>
      <c r="H83" s="37">
        <f t="shared" si="23"/>
        <v>0.012505649712244177</v>
      </c>
      <c r="I83" s="14">
        <f t="shared" si="20"/>
        <v>5147890.62</v>
      </c>
      <c r="J83" s="14">
        <v>1287916.73</v>
      </c>
      <c r="K83" s="14">
        <v>3831409.38</v>
      </c>
      <c r="L83" s="37">
        <f t="shared" si="21"/>
        <v>0.017760723648666044</v>
      </c>
      <c r="M83" s="14">
        <f t="shared" si="22"/>
        <v>5147890.62</v>
      </c>
      <c r="N83" s="15"/>
    </row>
    <row r="84" spans="1:14" ht="15" customHeight="1">
      <c r="A84" s="10">
        <v>28</v>
      </c>
      <c r="B84" s="11">
        <v>846</v>
      </c>
      <c r="C84" s="12" t="s">
        <v>55</v>
      </c>
      <c r="D84" s="13">
        <v>0</v>
      </c>
      <c r="E84" s="13">
        <v>0</v>
      </c>
      <c r="F84" s="14">
        <v>0</v>
      </c>
      <c r="G84" s="14">
        <v>0</v>
      </c>
      <c r="H84" s="37">
        <f t="shared" si="23"/>
        <v>0</v>
      </c>
      <c r="I84" s="14">
        <f t="shared" si="20"/>
        <v>0</v>
      </c>
      <c r="J84" s="14">
        <v>0</v>
      </c>
      <c r="K84" s="14">
        <v>0</v>
      </c>
      <c r="L84" s="37">
        <f t="shared" si="21"/>
        <v>0</v>
      </c>
      <c r="M84" s="14">
        <f t="shared" si="22"/>
        <v>0</v>
      </c>
      <c r="N84" s="15"/>
    </row>
    <row r="85" spans="1:14" ht="15" customHeight="1">
      <c r="A85" s="20">
        <v>99</v>
      </c>
      <c r="B85" s="21">
        <v>0</v>
      </c>
      <c r="C85" s="22" t="s">
        <v>82</v>
      </c>
      <c r="D85" s="23">
        <f aca="true" t="shared" si="25" ref="D85:N85">SUM(D86)</f>
        <v>4896540</v>
      </c>
      <c r="E85" s="23">
        <f t="shared" si="25"/>
        <v>4896540</v>
      </c>
      <c r="F85" s="23">
        <f t="shared" si="25"/>
        <v>0</v>
      </c>
      <c r="G85" s="23">
        <f t="shared" si="25"/>
        <v>0</v>
      </c>
      <c r="H85" s="36">
        <f t="shared" si="23"/>
        <v>0</v>
      </c>
      <c r="I85" s="31">
        <f t="shared" si="20"/>
        <v>4896540</v>
      </c>
      <c r="J85" s="23">
        <f t="shared" si="25"/>
        <v>0</v>
      </c>
      <c r="K85" s="23">
        <f t="shared" si="25"/>
        <v>0</v>
      </c>
      <c r="L85" s="36">
        <f t="shared" si="21"/>
        <v>0</v>
      </c>
      <c r="M85" s="31">
        <f t="shared" si="22"/>
        <v>4896540</v>
      </c>
      <c r="N85" s="24">
        <f t="shared" si="25"/>
        <v>0</v>
      </c>
    </row>
    <row r="86" spans="1:14" ht="15" customHeight="1">
      <c r="A86" s="10">
        <v>99</v>
      </c>
      <c r="B86" s="11">
        <v>999</v>
      </c>
      <c r="C86" s="12" t="s">
        <v>82</v>
      </c>
      <c r="D86" s="13">
        <v>4896540</v>
      </c>
      <c r="E86" s="13">
        <v>4896540</v>
      </c>
      <c r="F86" s="14">
        <v>0</v>
      </c>
      <c r="G86" s="14">
        <v>0</v>
      </c>
      <c r="H86" s="37">
        <f t="shared" si="23"/>
        <v>0</v>
      </c>
      <c r="I86" s="14">
        <f t="shared" si="20"/>
        <v>4896540</v>
      </c>
      <c r="J86" s="14">
        <v>0</v>
      </c>
      <c r="K86" s="14">
        <v>0</v>
      </c>
      <c r="L86" s="37">
        <f t="shared" si="21"/>
        <v>0</v>
      </c>
      <c r="M86" s="14">
        <f t="shared" si="22"/>
        <v>4896540</v>
      </c>
      <c r="N86" s="15"/>
    </row>
    <row r="87" spans="1:14" ht="15" customHeight="1" thickBot="1">
      <c r="A87" s="16"/>
      <c r="B87" s="17"/>
      <c r="C87" s="17" t="s">
        <v>56</v>
      </c>
      <c r="D87" s="18">
        <f>SUM(D10+D13+D15+D22+D25+D32+D34+D40+D43+D50+D52+D56+D59+D63+D66+D70+D75+D78+D80+D82+D85,D61)</f>
        <v>542096100</v>
      </c>
      <c r="E87" s="18">
        <f>SUM(E10+E13+E15+E22+E25+E32+E34+E40+E43+E50+E52+E56+E59+E63+E66+E70+E75+E78+E80+E82+E85,E61)</f>
        <v>560858732.1500001</v>
      </c>
      <c r="F87" s="18">
        <f>SUM(F10+F13+F15+F22+F25+F32+F34+F40+F43+F50+F52+F56+F59+F63+F66+F70+F75+F78+F80+F82+F85,F61)</f>
        <v>63165003.90999999</v>
      </c>
      <c r="G87" s="18">
        <f>SUM(G10+G13+G15+G22+G25+G32+G34+G40+G43+G50+G52+G56+G59+G63+G66+G70+G75+G78+G80+G82+G85,G61)</f>
        <v>306374276.28</v>
      </c>
      <c r="H87" s="38">
        <f aca="true" t="shared" si="26" ref="H87:M87">SUM(H10+H13+H15+H22+H25+H32+H34+H40+H43+H50+H52+H56+H59+H63+H66+H70+H75+H78+H80+H82+H85+H61)</f>
        <v>1.0000000000000002</v>
      </c>
      <c r="I87" s="18">
        <f t="shared" si="26"/>
        <v>254484455.87000003</v>
      </c>
      <c r="J87" s="18">
        <f t="shared" si="26"/>
        <v>78307744.34000003</v>
      </c>
      <c r="K87" s="18">
        <f t="shared" si="26"/>
        <v>215723720.26</v>
      </c>
      <c r="L87" s="38">
        <f t="shared" si="26"/>
        <v>0.9999999999999999</v>
      </c>
      <c r="M87" s="18">
        <f t="shared" si="26"/>
        <v>345135011.89000005</v>
      </c>
      <c r="N87" s="19">
        <f>SUM(N10+N13+N15+N22+N25+N32+N34+N40+N43+N50+N52+N56+N59+N63+N66+N70+N75+N78+N80+N82+N85)</f>
        <v>0</v>
      </c>
    </row>
    <row r="88" ht="13.5" thickTop="1">
      <c r="E88" s="2"/>
    </row>
    <row r="89" ht="12.75">
      <c r="D89" s="42"/>
    </row>
    <row r="90" spans="1:14" ht="12.75">
      <c r="A90" s="52" t="s">
        <v>76</v>
      </c>
      <c r="B90" s="52"/>
      <c r="C90" s="52"/>
      <c r="D90" s="52"/>
      <c r="E90" s="46" t="s">
        <v>78</v>
      </c>
      <c r="F90" s="46"/>
      <c r="G90" s="46"/>
      <c r="H90" s="46" t="s">
        <v>103</v>
      </c>
      <c r="I90" s="46"/>
      <c r="J90" s="46"/>
      <c r="K90" s="46" t="s">
        <v>101</v>
      </c>
      <c r="L90" s="46"/>
      <c r="M90" s="46"/>
      <c r="N90" s="46"/>
    </row>
    <row r="91" spans="1:14" ht="12.75">
      <c r="A91" s="52" t="s">
        <v>77</v>
      </c>
      <c r="B91" s="52"/>
      <c r="C91" s="52"/>
      <c r="D91" s="52"/>
      <c r="E91" s="46" t="s">
        <v>79</v>
      </c>
      <c r="F91" s="46"/>
      <c r="G91" s="46"/>
      <c r="H91" s="46" t="s">
        <v>75</v>
      </c>
      <c r="I91" s="46"/>
      <c r="J91" s="46"/>
      <c r="K91" s="46" t="s">
        <v>102</v>
      </c>
      <c r="L91" s="46"/>
      <c r="M91" s="46"/>
      <c r="N91" s="46"/>
    </row>
    <row r="92" spans="1:7" ht="12.75">
      <c r="A92" s="53" t="s">
        <v>80</v>
      </c>
      <c r="B92" s="53"/>
      <c r="C92" s="53"/>
      <c r="D92" s="53"/>
      <c r="E92" s="46" t="s">
        <v>74</v>
      </c>
      <c r="F92" s="46"/>
      <c r="G92" s="46"/>
    </row>
    <row r="95" ht="12.75">
      <c r="H95" s="1"/>
    </row>
    <row r="96" ht="12.75">
      <c r="H96" s="1"/>
    </row>
    <row r="97" spans="1:8" ht="12.75">
      <c r="A97" s="9"/>
      <c r="B97" s="9"/>
      <c r="C97" s="9"/>
      <c r="D97" s="9"/>
      <c r="E97" s="9"/>
      <c r="F97" s="9"/>
      <c r="G97" s="9"/>
      <c r="H97" s="1"/>
    </row>
    <row r="98" spans="1:14" ht="12.75">
      <c r="A98" s="9"/>
      <c r="B98" s="9"/>
      <c r="C98" s="9"/>
      <c r="D98" s="9"/>
      <c r="E98" s="9"/>
      <c r="F98" s="9"/>
      <c r="G98" s="9"/>
      <c r="H98" s="29"/>
      <c r="I98" s="9"/>
      <c r="J98" s="9"/>
      <c r="K98" s="9"/>
      <c r="L98" s="9"/>
      <c r="M98" s="9"/>
      <c r="N98" s="9"/>
    </row>
    <row r="99" spans="4:13" ht="12.75">
      <c r="D99" s="41"/>
      <c r="E99" s="41"/>
      <c r="F99" s="41"/>
      <c r="G99" s="41"/>
      <c r="H99" s="41"/>
      <c r="I99" s="41"/>
      <c r="J99" s="41"/>
      <c r="K99" s="41"/>
      <c r="L99" s="41"/>
      <c r="M99" s="41"/>
    </row>
    <row r="100" spans="4:13" ht="12.75">
      <c r="D100" s="39"/>
      <c r="E100" s="39"/>
      <c r="F100" s="39"/>
      <c r="G100" s="39"/>
      <c r="H100" s="40"/>
      <c r="I100" s="39"/>
      <c r="J100" s="39"/>
      <c r="K100" s="39"/>
      <c r="L100" s="39"/>
      <c r="M100" s="39"/>
    </row>
  </sheetData>
  <sheetProtection/>
  <mergeCells count="21">
    <mergeCell ref="E92:G92"/>
    <mergeCell ref="A90:D90"/>
    <mergeCell ref="A91:D91"/>
    <mergeCell ref="M8:M9"/>
    <mergeCell ref="A92:D92"/>
    <mergeCell ref="E90:G90"/>
    <mergeCell ref="J8:L8"/>
    <mergeCell ref="A8:A9"/>
    <mergeCell ref="E91:G91"/>
    <mergeCell ref="H90:J90"/>
    <mergeCell ref="K90:N90"/>
    <mergeCell ref="K91:N91"/>
    <mergeCell ref="I8:I9"/>
    <mergeCell ref="A1:N1"/>
    <mergeCell ref="A2:N2"/>
    <mergeCell ref="A3:N3"/>
    <mergeCell ref="A7:N7"/>
    <mergeCell ref="B8:B9"/>
    <mergeCell ref="D8:E8"/>
    <mergeCell ref="F8:H8"/>
    <mergeCell ref="H91:J91"/>
  </mergeCells>
  <printOptions horizontalCentered="1"/>
  <pageMargins left="0" right="0" top="0.5905511811023623" bottom="0.3937007874015748" header="0.1968503937007874" footer="0.1968503937007874"/>
  <pageSetup fitToHeight="2" horizontalDpi="600" verticalDpi="600" orientation="landscape" paperSize="9" scale="71" r:id="rId1"/>
  <rowBreaks count="1" manualBreakCount="1">
    <brk id="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lalmeida</cp:lastModifiedBy>
  <cp:lastPrinted>2016-02-01T17:28:44Z</cp:lastPrinted>
  <dcterms:created xsi:type="dcterms:W3CDTF">2011-01-25T11:25:48Z</dcterms:created>
  <dcterms:modified xsi:type="dcterms:W3CDTF">2018-07-25T14:51:16Z</dcterms:modified>
  <cp:category/>
  <cp:version/>
  <cp:contentType/>
  <cp:contentStatus/>
</cp:coreProperties>
</file>