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3º Bim" sheetId="1" r:id="rId1"/>
    <sheet name="Dem. Ensino - Despesas- 3º Bim" sheetId="2" r:id="rId2"/>
    <sheet name="Dem. Manut e outras - 3º B" sheetId="3" r:id="rId3"/>
  </sheets>
  <definedNames>
    <definedName name="_xlfn.SUMIFS" hidden="1">#NAME?</definedName>
    <definedName name="_xlnm.Print_Area" localSheetId="1">'Dem. Ensino - Despesas- 3º Bim'!$A$1:$E$21</definedName>
    <definedName name="_xlnm.Print_Area" localSheetId="2">'Dem. Manut e outras - 3º B'!$A$1:$E$21</definedName>
    <definedName name="_xlnm.Print_Area" localSheetId="0">'Dem.Ensino - Receitas - 3º Bim'!$A$1:$F$114</definedName>
    <definedName name="Z_FED31D73_12BC_4C9A_9468_72952A34E245_.wvu.PrintArea" localSheetId="1" hidden="1">'Dem. Ensino - Despesas- 3º Bim'!$A$1:$E$21</definedName>
    <definedName name="Z_FED31D73_12BC_4C9A_9468_72952A34E245_.wvu.PrintArea" localSheetId="2" hidden="1">'Dem. Manut e outras - 3º B'!$A$1:$E$21</definedName>
    <definedName name="Z_FED31D73_12BC_4C9A_9468_72952A34E245_.wvu.PrintArea" localSheetId="0" hidden="1">'Dem.Ensino - Receitas - 3º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<sst xmlns="http://schemas.openxmlformats.org/spreadsheetml/2006/main" count="247" uniqueCount="179">
  <si>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</si>
  <si>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</si>
  <si>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</si>
  <si>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</si>
  <si>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</si>
  <si>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</si>
  <si>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</si>
  <si>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</si>
  <si>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</si>
  <si>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</si>
  <si>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</si>
  <si>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</si>
  <si>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</si>
  <si>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</si>
  <si>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</si>
  <si>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</si>
  <si>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</si>
  <si>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</si>
  <si>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</si>
  <si>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</si>
  <si>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</si>
  <si>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</si>
  <si>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</si>
  <si>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</si>
  <si>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Ass. de Contr. Interno</t>
  </si>
  <si>
    <t>Secret.de Planej. e Finanças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</si>
  <si>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</si>
  <si>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</si>
  <si>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</si>
  <si>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</si>
  <si>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</si>
  <si>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</si>
  <si>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</si>
  <si>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</si>
  <si>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</si>
  <si>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</si>
  <si>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</si>
  <si>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</si>
  <si>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</si>
  <si>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</si>
  <si>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</si>
  <si>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</si>
  <si>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</si>
  <si>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</si>
  <si>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</si>
  <si>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</si>
  <si>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</si>
  <si>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</si>
  <si>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</si>
  <si>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</si>
  <si>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</si>
  <si>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</si>
  <si>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</si>
  <si>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</si>
  <si>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</si>
  <si>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</si>
  <si>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</si>
  <si>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</si>
  <si>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</si>
  <si>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</si>
  <si>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</si>
  <si>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</si>
  <si>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</si>
  <si>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</si>
  <si>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</si>
  <si>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</si>
  <si>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</si>
  <si>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</si>
  <si>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</si>
  <si>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</si>
  <si>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</si>
  <si>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</si>
  <si>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</si>
  <si>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</si>
  <si>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</si>
  <si>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</si>
  <si>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</si>
  <si>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</si>
  <si>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</si>
  <si>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</si>
  <si>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</si>
  <si>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</si>
  <si>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</si>
  <si>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</si>
  <si>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</si>
  <si>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</si>
  <si>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</si>
  <si>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</si>
  <si>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</si>
  <si>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</si>
  <si>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</si>
  <si>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</si>
  <si>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</si>
  <si>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</si>
  <si>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</si>
  <si>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</si>
  <si>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</si>
  <si>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</si>
  <si>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</si>
  <si>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</si>
  <si>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</si>
  <si>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</si>
  <si>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</si>
  <si>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</si>
  <si>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</si>
  <si>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</si>
  <si>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</si>
  <si>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</si>
  <si>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</si>
  <si>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</si>
  <si>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</si>
  <si>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</si>
  <si>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</si>
  <si>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</si>
  <si>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</si>
  <si>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</si>
  <si>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</si>
  <si>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</si>
  <si>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</si>
  <si>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</si>
  <si>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</si>
  <si>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</si>
  <si>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</si>
  <si>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</si>
  <si>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</si>
  <si>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</si>
  <si>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</si>
  <si>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</si>
  <si>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</si>
  <si>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</si>
  <si>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</si>
  <si>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</si>
  <si>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</si>
  <si>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</si>
  <si>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</si>
  <si>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</si>
  <si>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</si>
  <si>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</si>
  <si>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</si>
  <si>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</si>
  <si>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</si>
  <si>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</si>
  <si>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</si>
  <si>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</si>
  <si>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</si>
  <si>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</si>
  <si>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</si>
  <si>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</si>
  <si>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</si>
  <si>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</si>
  <si>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</si>
  <si>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</si>
  <si>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</si>
  <si>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</si>
  <si>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</si>
  <si>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</si>
  <si>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</si>
  <si>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</si>
  <si>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</si>
  <si>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</si>
  <si>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</si>
  <si>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</si>
  <si>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</si>
  <si>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</si>
  <si>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</si>
  <si>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</si>
  <si>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</si>
  <si>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</si>
  <si>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</si>
  <si>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</si>
  <si>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</si>
  <si>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</si>
  <si>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</si>
  <si>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</si>
  <si>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 xml:space="preserve">   21. DESPESAS CUSTEADAS COM O SALDO DO ITEM 20 ATÉ O 1º TRIMESTRE DE 2018</t>
  </si>
  <si>
    <t>3º BIMESTRE DE 2018</t>
  </si>
  <si>
    <t>Silvio Ramon Llaguno</t>
  </si>
  <si>
    <t>Emil Ono</t>
  </si>
  <si>
    <t>Prefeito Municipal em Exercício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</si>
</sst>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26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center" vertical="center" wrapTex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left" vertical="center" indent="1"/>
      <protection hidden="1"/>
    </xf>
    <xf numFmtId="0" fontId="28" fillId="14" borderId="33" xfId="53" applyFont="1" applyFill="1" applyBorder="1" applyAlignment="1" applyProtection="1">
      <alignment horizontal="left" vertical="center" indent="1"/>
      <protection hidden="1"/>
    </xf>
    <xf numFmtId="0" fontId="28" fillId="14" borderId="34" xfId="53" applyFont="1" applyFill="1" applyBorder="1" applyAlignment="1" applyProtection="1">
      <alignment horizontal="left" vertical="center" indent="1"/>
      <protection hidden="1"/>
    </xf>
    <xf numFmtId="0" fontId="28" fillId="14" borderId="35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171" fontId="5" fillId="0" borderId="21" xfId="53" applyNumberFormat="1" applyFont="1" applyFill="1" applyBorder="1" applyAlignment="1" applyProtection="1">
      <alignment horizontal="center" vertical="center"/>
      <protection hidden="1"/>
    </xf>
    <xf numFmtId="171" fontId="5" fillId="0" borderId="22" xfId="53" applyNumberFormat="1" applyFont="1" applyFill="1" applyBorder="1" applyAlignment="1" applyProtection="1">
      <alignment horizontal="center" vertical="center"/>
      <protection hidden="1"/>
    </xf>
    <xf numFmtId="171" fontId="5" fillId="0" borderId="36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7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0" fontId="5" fillId="0" borderId="22" xfId="53" applyFont="1" applyFill="1" applyBorder="1" applyAlignment="1" applyProtection="1">
      <alignment horizontal="left" vertical="center"/>
      <protection hidden="1"/>
    </xf>
    <xf numFmtId="0" fontId="5" fillId="0" borderId="36" xfId="53" applyFont="1" applyFill="1" applyBorder="1" applyAlignment="1" applyProtection="1">
      <alignment horizontal="left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42" xfId="53" applyNumberFormat="1" applyFont="1" applyFill="1" applyBorder="1" applyAlignment="1" applyProtection="1">
      <alignment horizontal="center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7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7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6" fillId="0" borderId="28" xfId="53" applyFont="1" applyBorder="1" applyAlignment="1" applyProtection="1">
      <alignment horizontal="left" vertical="center"/>
      <protection hidden="1"/>
    </xf>
    <xf numFmtId="0" fontId="6" fillId="0" borderId="29" xfId="53" applyFont="1" applyBorder="1" applyAlignment="1" applyProtection="1">
      <alignment horizontal="left" vertical="center"/>
      <protection hidden="1"/>
    </xf>
    <xf numFmtId="0" fontId="6" fillId="0" borderId="30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45" xfId="53" applyFont="1" applyFill="1" applyBorder="1" applyAlignment="1" applyProtection="1">
      <alignment horizontal="center" vertical="center" wrapText="1"/>
      <protection hidden="1"/>
    </xf>
    <xf numFmtId="0" fontId="28" fillId="14" borderId="36" xfId="53" applyFont="1" applyFill="1" applyBorder="1" applyAlignment="1" applyProtection="1">
      <alignment horizontal="center" vertical="center" wrapTex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55">
      <selection activeCell="F76" sqref="F76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59" t="s">
        <v>26</v>
      </c>
      <c r="B1" s="59"/>
      <c r="C1" s="59"/>
      <c r="D1" s="59"/>
      <c r="E1" s="59"/>
      <c r="F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26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27</v>
      </c>
      <c r="B9" s="3"/>
      <c r="C9" s="3"/>
      <c r="D9" s="3"/>
      <c r="E9" s="3"/>
      <c r="F9" s="24">
        <v>1</v>
      </c>
    </row>
    <row r="10" spans="1:6" ht="15.75" customHeight="1" thickBot="1">
      <c r="A10" s="49" t="s">
        <v>29</v>
      </c>
      <c r="B10" s="50"/>
      <c r="C10" s="50"/>
      <c r="D10" s="50"/>
      <c r="E10" s="50"/>
      <c r="F10" s="50"/>
    </row>
    <row r="11" spans="1:6" ht="19.5" customHeight="1" thickTop="1">
      <c r="A11" s="40" t="s">
        <v>28</v>
      </c>
      <c r="B11" s="41"/>
      <c r="C11" s="41" t="s">
        <v>19</v>
      </c>
      <c r="D11" s="58" t="s">
        <v>20</v>
      </c>
      <c r="E11" s="44" t="s">
        <v>8</v>
      </c>
      <c r="F11" s="45"/>
    </row>
    <row r="12" spans="1:6" ht="19.5" customHeight="1">
      <c r="A12" s="42"/>
      <c r="B12" s="43"/>
      <c r="C12" s="43"/>
      <c r="D12" s="46"/>
      <c r="E12" s="19" t="s">
        <v>21</v>
      </c>
      <c r="F12" s="19" t="s">
        <v>30</v>
      </c>
    </row>
    <row r="13" spans="1:6" ht="19.5" customHeight="1">
      <c r="A13" s="51" t="s">
        <v>31</v>
      </c>
      <c r="B13" s="52"/>
      <c r="C13" s="15">
        <f>SUM(C14,C17,C20,C23)</f>
        <v>200241235</v>
      </c>
      <c r="D13" s="15">
        <f>SUM(D14,D17,D20,D23)</f>
        <v>196724135</v>
      </c>
      <c r="E13" s="15">
        <f>SUM(E14,E17,E20,E23)</f>
        <v>102556998.59</v>
      </c>
      <c r="F13" s="15">
        <f>(E13/D13)*100</f>
        <v>52.13239269802864</v>
      </c>
    </row>
    <row r="14" spans="1:6" ht="19.5" customHeight="1">
      <c r="A14" s="38" t="s">
        <v>32</v>
      </c>
      <c r="B14" s="39"/>
      <c r="C14" s="26">
        <f>SUM(C15:C16)</f>
        <v>113062600</v>
      </c>
      <c r="D14" s="26">
        <f>SUM(D15:D16)</f>
        <v>113062600</v>
      </c>
      <c r="E14" s="26">
        <f>SUM(E15:E16)</f>
        <v>59951823.84</v>
      </c>
      <c r="F14" s="15">
        <f aca="true" t="shared" si="0" ref="F14:F29">(E14/D14)*100</f>
        <v>53.025336265042554</v>
      </c>
    </row>
    <row r="15" spans="1:6" ht="19.5" customHeight="1">
      <c r="A15" s="47" t="s">
        <v>33</v>
      </c>
      <c r="B15" s="48"/>
      <c r="C15" s="9">
        <v>107993700</v>
      </c>
      <c r="D15" s="9">
        <v>107993700</v>
      </c>
      <c r="E15" s="9">
        <v>57142278.59</v>
      </c>
      <c r="F15" s="25">
        <f t="shared" si="0"/>
        <v>52.912603781516886</v>
      </c>
    </row>
    <row r="16" spans="1:6" ht="19.5" customHeight="1">
      <c r="A16" s="47" t="s">
        <v>34</v>
      </c>
      <c r="B16" s="48"/>
      <c r="C16" s="9">
        <v>5068900</v>
      </c>
      <c r="D16" s="9">
        <v>5068900</v>
      </c>
      <c r="E16" s="9">
        <v>2809545.25</v>
      </c>
      <c r="F16" s="25">
        <f t="shared" si="0"/>
        <v>55.42711929609975</v>
      </c>
    </row>
    <row r="17" spans="1:6" ht="19.5" customHeight="1">
      <c r="A17" s="38" t="s">
        <v>35</v>
      </c>
      <c r="B17" s="39"/>
      <c r="C17" s="26">
        <f>SUM(C18:C19)</f>
        <v>17544200</v>
      </c>
      <c r="D17" s="26">
        <f>SUM(D18:D19)</f>
        <v>17544200</v>
      </c>
      <c r="E17" s="26">
        <f>SUM(E18:E19)</f>
        <v>5872671.89</v>
      </c>
      <c r="F17" s="15">
        <f t="shared" si="0"/>
        <v>33.47358038554052</v>
      </c>
    </row>
    <row r="18" spans="1:6" ht="19.5" customHeight="1">
      <c r="A18" s="47" t="s">
        <v>36</v>
      </c>
      <c r="B18" s="48"/>
      <c r="C18" s="9">
        <v>17537200</v>
      </c>
      <c r="D18" s="9">
        <v>17537200</v>
      </c>
      <c r="E18" s="9">
        <v>5871991.12</v>
      </c>
      <c r="F18" s="25">
        <f t="shared" si="0"/>
        <v>33.48305955340648</v>
      </c>
    </row>
    <row r="19" spans="1:6" ht="19.5" customHeight="1">
      <c r="A19" s="47" t="s">
        <v>37</v>
      </c>
      <c r="B19" s="48"/>
      <c r="C19" s="9">
        <v>7000</v>
      </c>
      <c r="D19" s="9">
        <v>7000</v>
      </c>
      <c r="E19" s="9">
        <v>680.77</v>
      </c>
      <c r="F19" s="15">
        <f t="shared" si="0"/>
        <v>9.725285714285715</v>
      </c>
    </row>
    <row r="20" spans="1:6" ht="19.5" customHeight="1">
      <c r="A20" s="38" t="s">
        <v>38</v>
      </c>
      <c r="B20" s="39"/>
      <c r="C20" s="26">
        <f>SUM(C21:C22)</f>
        <v>54758800</v>
      </c>
      <c r="D20" s="26">
        <f>SUM(D21:D22)</f>
        <v>51241700</v>
      </c>
      <c r="E20" s="26">
        <f>SUM(E21:E22)</f>
        <v>29033805.77</v>
      </c>
      <c r="F20" s="15">
        <f t="shared" si="0"/>
        <v>56.66050456952053</v>
      </c>
    </row>
    <row r="21" spans="1:6" ht="19.5" customHeight="1">
      <c r="A21" s="47" t="s">
        <v>39</v>
      </c>
      <c r="B21" s="48"/>
      <c r="C21" s="9">
        <v>50371400</v>
      </c>
      <c r="D21" s="9">
        <v>50371400</v>
      </c>
      <c r="E21" s="9">
        <v>27052941.16</v>
      </c>
      <c r="F21" s="25">
        <f t="shared" si="0"/>
        <v>53.70694711681628</v>
      </c>
    </row>
    <row r="22" spans="1:6" ht="19.5" customHeight="1">
      <c r="A22" s="47" t="s">
        <v>40</v>
      </c>
      <c r="B22" s="48"/>
      <c r="C22" s="9">
        <v>4387400</v>
      </c>
      <c r="D22" s="9">
        <v>870300</v>
      </c>
      <c r="E22" s="9">
        <v>1980864.61</v>
      </c>
      <c r="F22" s="25">
        <f t="shared" si="0"/>
        <v>227.6071021486844</v>
      </c>
    </row>
    <row r="23" spans="1:6" ht="19.5" customHeight="1">
      <c r="A23" s="38" t="s">
        <v>41</v>
      </c>
      <c r="B23" s="39"/>
      <c r="C23" s="15">
        <v>14875635</v>
      </c>
      <c r="D23" s="15">
        <v>14875635</v>
      </c>
      <c r="E23" s="15">
        <v>7698697.09</v>
      </c>
      <c r="F23" s="15">
        <f t="shared" si="0"/>
        <v>51.75373750431495</v>
      </c>
    </row>
    <row r="24" spans="1:6" ht="19.5" customHeight="1">
      <c r="A24" s="38" t="s">
        <v>42</v>
      </c>
      <c r="B24" s="39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7" t="s">
        <v>43</v>
      </c>
      <c r="B25" s="48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7" t="s">
        <v>44</v>
      </c>
      <c r="B26" s="48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51" t="s">
        <v>45</v>
      </c>
      <c r="B27" s="52"/>
      <c r="C27" s="26">
        <f>SUM(C28,C32,C33,C34,C35,C36)</f>
        <v>197242906</v>
      </c>
      <c r="D27" s="26">
        <f>SUM(D28,D32,D33,D34,D35,D36)</f>
        <v>197242906</v>
      </c>
      <c r="E27" s="26">
        <f>SUM(E28,E32,E33,E34,E35,E36)</f>
        <v>97440475.06</v>
      </c>
      <c r="F27" s="15">
        <f t="shared" si="0"/>
        <v>49.401257077402825</v>
      </c>
    </row>
    <row r="28" spans="1:6" ht="19.5" customHeight="1">
      <c r="A28" s="38" t="s">
        <v>46</v>
      </c>
      <c r="B28" s="39"/>
      <c r="C28" s="26">
        <f>SUM(C29:C31)</f>
        <v>55574900</v>
      </c>
      <c r="D28" s="26">
        <f>SUM(D29:D31)</f>
        <v>55574900</v>
      </c>
      <c r="E28" s="26">
        <f>SUM(E29:E31)</f>
        <v>25071537.68</v>
      </c>
      <c r="F28" s="15">
        <f t="shared" si="0"/>
        <v>45.11305945669718</v>
      </c>
    </row>
    <row r="29" spans="1:6" ht="19.5" customHeight="1">
      <c r="A29" s="47" t="s">
        <v>47</v>
      </c>
      <c r="B29" s="48"/>
      <c r="C29" s="9">
        <v>51603500</v>
      </c>
      <c r="D29" s="9">
        <v>51603500</v>
      </c>
      <c r="E29" s="9">
        <v>25071537.68</v>
      </c>
      <c r="F29" s="25">
        <f t="shared" si="0"/>
        <v>48.584955826639664</v>
      </c>
    </row>
    <row r="30" spans="1:6" ht="25.5" customHeight="1">
      <c r="A30" s="47" t="s">
        <v>48</v>
      </c>
      <c r="B30" s="48"/>
      <c r="C30" s="15">
        <v>1985700</v>
      </c>
      <c r="D30" s="15">
        <v>1985700</v>
      </c>
      <c r="E30" s="15">
        <v>0</v>
      </c>
      <c r="F30" s="15">
        <v>0</v>
      </c>
    </row>
    <row r="31" spans="1:6" ht="19.5" customHeight="1">
      <c r="A31" s="47" t="s">
        <v>49</v>
      </c>
      <c r="B31" s="48"/>
      <c r="C31" s="9">
        <v>1985700</v>
      </c>
      <c r="D31" s="9">
        <v>1985700</v>
      </c>
      <c r="E31" s="9">
        <v>0</v>
      </c>
      <c r="F31" s="25">
        <v>0</v>
      </c>
    </row>
    <row r="32" spans="1:6" ht="19.5" customHeight="1">
      <c r="A32" s="38" t="s">
        <v>50</v>
      </c>
      <c r="B32" s="39"/>
      <c r="C32" s="26">
        <v>106551900</v>
      </c>
      <c r="D32" s="26">
        <v>106551900</v>
      </c>
      <c r="E32" s="26">
        <v>47231524.36</v>
      </c>
      <c r="F32" s="9">
        <f>(E32/D32)*100</f>
        <v>44.327247435287404</v>
      </c>
    </row>
    <row r="33" spans="1:6" ht="19.5" customHeight="1">
      <c r="A33" s="38" t="s">
        <v>51</v>
      </c>
      <c r="B33" s="39"/>
      <c r="C33" s="26">
        <v>505300</v>
      </c>
      <c r="D33" s="26">
        <v>505300</v>
      </c>
      <c r="E33" s="26">
        <v>208731.54</v>
      </c>
      <c r="F33" s="9">
        <f>(E33/D33)*100</f>
        <v>41.30843855135563</v>
      </c>
    </row>
    <row r="34" spans="1:6" ht="19.5" customHeight="1">
      <c r="A34" s="38" t="s">
        <v>52</v>
      </c>
      <c r="B34" s="39"/>
      <c r="C34" s="26">
        <v>668900</v>
      </c>
      <c r="D34" s="26">
        <v>668900</v>
      </c>
      <c r="E34" s="26">
        <v>394619.82</v>
      </c>
      <c r="F34" s="9">
        <f>(E34/D34)*100</f>
        <v>58.995338615637614</v>
      </c>
    </row>
    <row r="35" spans="1:6" ht="19.5" customHeight="1">
      <c r="A35" s="38" t="s">
        <v>53</v>
      </c>
      <c r="B35" s="39"/>
      <c r="C35" s="26">
        <v>105200</v>
      </c>
      <c r="D35" s="26">
        <v>105200</v>
      </c>
      <c r="E35" s="26">
        <v>12068.73</v>
      </c>
      <c r="F35" s="9">
        <f>(E35/D35)*100</f>
        <v>11.47217680608365</v>
      </c>
    </row>
    <row r="36" spans="1:6" ht="19.5" customHeight="1">
      <c r="A36" s="38" t="s">
        <v>54</v>
      </c>
      <c r="B36" s="39"/>
      <c r="C36" s="26">
        <v>33836706</v>
      </c>
      <c r="D36" s="26">
        <v>33836706</v>
      </c>
      <c r="E36" s="26">
        <v>24521992.93</v>
      </c>
      <c r="F36" s="9">
        <f>(E36/D36)*100</f>
        <v>72.4715725283661</v>
      </c>
    </row>
    <row r="37" spans="1:6" ht="19.5" customHeight="1">
      <c r="A37" s="38" t="s">
        <v>55</v>
      </c>
      <c r="B37" s="39"/>
      <c r="C37" s="9">
        <v>0</v>
      </c>
      <c r="D37" s="9">
        <v>0</v>
      </c>
      <c r="E37" s="9"/>
      <c r="F37" s="9"/>
    </row>
    <row r="38" spans="1:6" ht="28.5" customHeight="1">
      <c r="A38" s="53" t="s">
        <v>56</v>
      </c>
      <c r="B38" s="54"/>
      <c r="C38" s="23">
        <f>SUM(C27,C13)</f>
        <v>397484141</v>
      </c>
      <c r="D38" s="23">
        <f>SUM(D27,D13)</f>
        <v>393967041</v>
      </c>
      <c r="E38" s="23">
        <f>SUM(E27,E13)</f>
        <v>199997473.65</v>
      </c>
      <c r="F38" s="15">
        <f>(E38/D38)*100</f>
        <v>50.765026724659435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40" t="s">
        <v>57</v>
      </c>
      <c r="B40" s="41"/>
      <c r="C40" s="41" t="s">
        <v>19</v>
      </c>
      <c r="D40" s="58" t="s">
        <v>20</v>
      </c>
      <c r="E40" s="44" t="s">
        <v>8</v>
      </c>
      <c r="F40" s="45"/>
    </row>
    <row r="41" spans="1:6" ht="19.5" customHeight="1">
      <c r="A41" s="42"/>
      <c r="B41" s="43"/>
      <c r="C41" s="43"/>
      <c r="D41" s="46"/>
      <c r="E41" s="19" t="s">
        <v>21</v>
      </c>
      <c r="F41" s="19" t="s">
        <v>58</v>
      </c>
    </row>
    <row r="42" spans="1:6" ht="23.25" customHeight="1">
      <c r="A42" s="53" t="s">
        <v>59</v>
      </c>
      <c r="B42" s="54"/>
      <c r="C42" s="15">
        <v>436100</v>
      </c>
      <c r="D42" s="15">
        <v>436100</v>
      </c>
      <c r="E42" s="15">
        <v>45507.59</v>
      </c>
      <c r="F42" s="15">
        <f>(E42/D42)*100</f>
        <v>10.435127264388901</v>
      </c>
    </row>
    <row r="43" spans="1:6" ht="19.5" customHeight="1">
      <c r="A43" s="51" t="s">
        <v>60</v>
      </c>
      <c r="B43" s="52"/>
      <c r="C43" s="26">
        <f>SUM(C44:C49)</f>
        <v>13069900</v>
      </c>
      <c r="D43" s="26">
        <f>SUM(D44:D49)</f>
        <v>13069900</v>
      </c>
      <c r="E43" s="26">
        <f>SUM(E44:E49)</f>
        <v>6294030.27</v>
      </c>
      <c r="F43" s="15">
        <f aca="true" t="shared" si="1" ref="F43:F55">(E43/D43)*100</f>
        <v>48.156682683111576</v>
      </c>
    </row>
    <row r="44" spans="1:6" ht="19.5" customHeight="1">
      <c r="A44" s="47" t="s">
        <v>61</v>
      </c>
      <c r="B44" s="48"/>
      <c r="C44" s="9">
        <v>10000000</v>
      </c>
      <c r="D44" s="9">
        <v>10000000</v>
      </c>
      <c r="E44" s="9">
        <v>4685120.34</v>
      </c>
      <c r="F44" s="15">
        <f t="shared" si="1"/>
        <v>46.851203399999996</v>
      </c>
    </row>
    <row r="45" spans="1:6" ht="19.5" customHeight="1">
      <c r="A45" s="47" t="s">
        <v>62</v>
      </c>
      <c r="B45" s="48"/>
      <c r="C45" s="9">
        <v>1000</v>
      </c>
      <c r="D45" s="9">
        <v>1000</v>
      </c>
      <c r="E45" s="9">
        <v>1720</v>
      </c>
      <c r="F45" s="15">
        <f t="shared" si="1"/>
        <v>172</v>
      </c>
    </row>
    <row r="46" spans="1:6" ht="19.5" customHeight="1">
      <c r="A46" s="47" t="s">
        <v>63</v>
      </c>
      <c r="B46" s="48"/>
      <c r="C46" s="9">
        <v>2395000</v>
      </c>
      <c r="D46" s="9">
        <v>2395000</v>
      </c>
      <c r="E46" s="9">
        <v>1122737.6</v>
      </c>
      <c r="F46" s="15">
        <f t="shared" si="1"/>
        <v>46.878396659707725</v>
      </c>
    </row>
    <row r="47" spans="1:6" ht="19.5" customHeight="1">
      <c r="A47" s="47" t="s">
        <v>64</v>
      </c>
      <c r="B47" s="48"/>
      <c r="C47" s="9">
        <v>274900</v>
      </c>
      <c r="D47" s="9">
        <v>274900</v>
      </c>
      <c r="E47" s="9">
        <v>166970.16</v>
      </c>
      <c r="F47" s="15">
        <f t="shared" si="1"/>
        <v>60.73850854856312</v>
      </c>
    </row>
    <row r="48" spans="1:6" ht="19.5" customHeight="1">
      <c r="A48" s="47" t="s">
        <v>65</v>
      </c>
      <c r="B48" s="48"/>
      <c r="C48" s="9">
        <v>398000</v>
      </c>
      <c r="D48" s="9">
        <v>398000</v>
      </c>
      <c r="E48" s="9">
        <v>295343.05</v>
      </c>
      <c r="F48" s="15">
        <f t="shared" si="1"/>
        <v>74.20679648241205</v>
      </c>
    </row>
    <row r="49" spans="1:6" ht="19.5" customHeight="1">
      <c r="A49" s="47" t="s">
        <v>66</v>
      </c>
      <c r="B49" s="48"/>
      <c r="C49" s="9">
        <v>1000</v>
      </c>
      <c r="D49" s="9">
        <v>1000</v>
      </c>
      <c r="E49" s="9">
        <v>22139.12</v>
      </c>
      <c r="F49" s="15">
        <v>0</v>
      </c>
    </row>
    <row r="50" spans="1:6" ht="19.5" customHeight="1">
      <c r="A50" s="51" t="s">
        <v>67</v>
      </c>
      <c r="B50" s="52"/>
      <c r="C50" s="26">
        <f>SUM(C51:C52)</f>
        <v>401000</v>
      </c>
      <c r="D50" s="26">
        <f>SUM(D51:D52)</f>
        <v>5491880.88</v>
      </c>
      <c r="E50" s="26">
        <f>SUM(E51:E52)</f>
        <v>3797125.69</v>
      </c>
      <c r="F50" s="15">
        <f t="shared" si="1"/>
        <v>69.14071468352752</v>
      </c>
    </row>
    <row r="51" spans="1:6" ht="19.5" customHeight="1">
      <c r="A51" s="47" t="s">
        <v>68</v>
      </c>
      <c r="B51" s="48"/>
      <c r="C51" s="9">
        <v>401000</v>
      </c>
      <c r="D51" s="9">
        <v>5491403</v>
      </c>
      <c r="E51" s="9">
        <v>3793473</v>
      </c>
      <c r="F51" s="15">
        <f t="shared" si="1"/>
        <v>69.08021501973175</v>
      </c>
    </row>
    <row r="52" spans="1:6" ht="19.5" customHeight="1">
      <c r="A52" s="47" t="s">
        <v>69</v>
      </c>
      <c r="B52" s="48"/>
      <c r="C52" s="9">
        <v>0</v>
      </c>
      <c r="D52" s="9">
        <v>477.88</v>
      </c>
      <c r="E52" s="9">
        <v>3652.69</v>
      </c>
      <c r="F52" s="15">
        <v>0</v>
      </c>
    </row>
    <row r="53" spans="1:6" ht="21.75" customHeight="1">
      <c r="A53" s="53" t="s">
        <v>70</v>
      </c>
      <c r="B53" s="54"/>
      <c r="C53" s="23">
        <v>10677900</v>
      </c>
      <c r="D53" s="23">
        <v>0</v>
      </c>
      <c r="E53" s="23">
        <v>0</v>
      </c>
      <c r="F53" s="15">
        <v>0</v>
      </c>
    </row>
    <row r="54" spans="1:6" ht="18" customHeight="1">
      <c r="A54" s="53" t="s">
        <v>71</v>
      </c>
      <c r="B54" s="54"/>
      <c r="C54" s="23">
        <v>0</v>
      </c>
      <c r="D54" s="23">
        <v>1789559.05</v>
      </c>
      <c r="E54" s="23">
        <v>0</v>
      </c>
      <c r="F54" s="15">
        <f t="shared" si="1"/>
        <v>0</v>
      </c>
    </row>
    <row r="55" spans="1:6" ht="18" customHeight="1">
      <c r="A55" s="53" t="s">
        <v>72</v>
      </c>
      <c r="B55" s="54"/>
      <c r="C55" s="23">
        <f>SUM(C42,C43,C50,C53,C54)</f>
        <v>24584900</v>
      </c>
      <c r="D55" s="23">
        <f>SUM(D42,D43,D50,D53,D54)</f>
        <v>20787439.93</v>
      </c>
      <c r="E55" s="23">
        <f>SUM(E42,E43,E50,E53,E54)</f>
        <v>10136663.549999999</v>
      </c>
      <c r="F55" s="31">
        <f t="shared" si="1"/>
        <v>48.76340513374606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49" t="s">
        <v>74</v>
      </c>
      <c r="B57" s="50"/>
      <c r="C57" s="50"/>
      <c r="D57" s="50"/>
      <c r="E57" s="50"/>
      <c r="F57" s="50"/>
    </row>
    <row r="58" spans="1:6" ht="19.5" customHeight="1" thickTop="1">
      <c r="A58" s="40" t="s">
        <v>73</v>
      </c>
      <c r="B58" s="41"/>
      <c r="C58" s="41" t="s">
        <v>19</v>
      </c>
      <c r="D58" s="58" t="s">
        <v>20</v>
      </c>
      <c r="E58" s="44" t="s">
        <v>8</v>
      </c>
      <c r="F58" s="45"/>
    </row>
    <row r="59" spans="1:6" ht="19.5" customHeight="1">
      <c r="A59" s="42"/>
      <c r="B59" s="43"/>
      <c r="C59" s="43"/>
      <c r="D59" s="46"/>
      <c r="E59" s="19" t="s">
        <v>21</v>
      </c>
      <c r="F59" s="19" t="s">
        <v>75</v>
      </c>
    </row>
    <row r="60" spans="1:6" ht="19.5" customHeight="1">
      <c r="A60" s="51" t="s">
        <v>76</v>
      </c>
      <c r="B60" s="52"/>
      <c r="C60" s="15">
        <f>SUM(C61:C66)</f>
        <v>38654301</v>
      </c>
      <c r="D60" s="15">
        <f>SUM(D61:D66)</f>
        <v>38654301</v>
      </c>
      <c r="E60" s="15">
        <f>SUM(E61:E66)</f>
        <v>19488094.619999997</v>
      </c>
      <c r="F60" s="15">
        <f aca="true" t="shared" si="2" ref="F60:F68">(E60/D60)*100</f>
        <v>50.41636794829118</v>
      </c>
    </row>
    <row r="61" spans="1:6" ht="19.5" customHeight="1">
      <c r="A61" s="47" t="s">
        <v>77</v>
      </c>
      <c r="B61" s="48"/>
      <c r="C61" s="9">
        <v>10320700</v>
      </c>
      <c r="D61" s="9">
        <v>10320700</v>
      </c>
      <c r="E61" s="9">
        <v>5014307.35</v>
      </c>
      <c r="F61" s="25">
        <f t="shared" si="2"/>
        <v>48.58495402443632</v>
      </c>
    </row>
    <row r="62" spans="1:6" ht="19.5" customHeight="1">
      <c r="A62" s="47" t="s">
        <v>78</v>
      </c>
      <c r="B62" s="48"/>
      <c r="C62" s="9">
        <v>21310380</v>
      </c>
      <c r="D62" s="9">
        <v>21310380</v>
      </c>
      <c r="E62" s="9">
        <v>9446304.76</v>
      </c>
      <c r="F62" s="25">
        <f t="shared" si="2"/>
        <v>44.32724690972193</v>
      </c>
    </row>
    <row r="63" spans="1:6" ht="19.5" customHeight="1">
      <c r="A63" s="47" t="s">
        <v>79</v>
      </c>
      <c r="B63" s="48"/>
      <c r="C63" s="9">
        <v>101060</v>
      </c>
      <c r="D63" s="9">
        <v>101060</v>
      </c>
      <c r="E63" s="9">
        <v>41746.26</v>
      </c>
      <c r="F63" s="25">
        <f t="shared" si="2"/>
        <v>41.30839105481892</v>
      </c>
    </row>
    <row r="64" spans="1:6" ht="19.5" customHeight="1">
      <c r="A64" s="47" t="s">
        <v>80</v>
      </c>
      <c r="B64" s="48"/>
      <c r="C64" s="9">
        <v>133780</v>
      </c>
      <c r="D64" s="9">
        <v>133780</v>
      </c>
      <c r="E64" s="9">
        <v>78923.97</v>
      </c>
      <c r="F64" s="25">
        <f t="shared" si="2"/>
        <v>58.99534310061295</v>
      </c>
    </row>
    <row r="65" spans="1:6" ht="19.5" customHeight="1">
      <c r="A65" s="47" t="s">
        <v>81</v>
      </c>
      <c r="B65" s="48"/>
      <c r="C65" s="9">
        <v>21040</v>
      </c>
      <c r="D65" s="9">
        <v>21040</v>
      </c>
      <c r="E65" s="9">
        <v>2413.68</v>
      </c>
      <c r="F65" s="25">
        <f t="shared" si="2"/>
        <v>11.471863117870722</v>
      </c>
    </row>
    <row r="66" spans="1:6" ht="19.5" customHeight="1">
      <c r="A66" s="47" t="s">
        <v>82</v>
      </c>
      <c r="B66" s="48"/>
      <c r="C66" s="9">
        <v>6767341</v>
      </c>
      <c r="D66" s="9">
        <v>6767341</v>
      </c>
      <c r="E66" s="9">
        <v>4904398.6</v>
      </c>
      <c r="F66" s="25">
        <f t="shared" si="2"/>
        <v>72.4715748770455</v>
      </c>
    </row>
    <row r="67" spans="1:6" ht="19.5" customHeight="1">
      <c r="A67" s="51" t="s">
        <v>83</v>
      </c>
      <c r="B67" s="52"/>
      <c r="C67" s="26">
        <f>SUM(C68:C70)</f>
        <v>60303600</v>
      </c>
      <c r="D67" s="26">
        <f>SUM(D68:D70)</f>
        <v>60303600</v>
      </c>
      <c r="E67" s="26">
        <f>SUM(E68:E70)</f>
        <v>32446477.82</v>
      </c>
      <c r="F67" s="15">
        <f t="shared" si="2"/>
        <v>53.80520867742556</v>
      </c>
    </row>
    <row r="68" spans="1:6" ht="19.5" customHeight="1">
      <c r="A68" s="47" t="s">
        <v>84</v>
      </c>
      <c r="B68" s="48"/>
      <c r="C68" s="9">
        <v>59789300</v>
      </c>
      <c r="D68" s="9">
        <v>59789300</v>
      </c>
      <c r="E68" s="9">
        <v>32383861.61</v>
      </c>
      <c r="F68" s="25">
        <f t="shared" si="2"/>
        <v>54.16330616013233</v>
      </c>
    </row>
    <row r="69" spans="1:6" ht="19.5" customHeight="1">
      <c r="A69" s="47" t="s">
        <v>85</v>
      </c>
      <c r="B69" s="48"/>
      <c r="C69" s="9">
        <v>0</v>
      </c>
      <c r="D69" s="9">
        <v>0</v>
      </c>
      <c r="E69" s="9">
        <v>0</v>
      </c>
      <c r="F69" s="25">
        <v>0</v>
      </c>
    </row>
    <row r="70" spans="1:6" ht="19.5" customHeight="1">
      <c r="A70" s="47" t="s">
        <v>86</v>
      </c>
      <c r="B70" s="48"/>
      <c r="C70" s="9">
        <v>514300</v>
      </c>
      <c r="D70" s="9">
        <v>514300</v>
      </c>
      <c r="E70" s="9">
        <v>62616.21</v>
      </c>
      <c r="F70" s="25">
        <f>(E70/D70)*100</f>
        <v>12.175035971223021</v>
      </c>
    </row>
    <row r="71" spans="1:6" ht="28.5" customHeight="1">
      <c r="A71" s="53" t="s">
        <v>87</v>
      </c>
      <c r="B71" s="54"/>
      <c r="C71" s="23">
        <f>C68-C60</f>
        <v>21134999</v>
      </c>
      <c r="D71" s="23">
        <f>D68-D60</f>
        <v>21134999</v>
      </c>
      <c r="E71" s="23">
        <f>E68-E60</f>
        <v>12895766.990000002</v>
      </c>
      <c r="F71" s="15">
        <f>(E71/D71)*100</f>
        <v>61.016170334335015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63" t="s">
        <v>3</v>
      </c>
      <c r="C74" s="63"/>
      <c r="D74" s="63" t="s">
        <v>176</v>
      </c>
      <c r="E74" s="63"/>
      <c r="F74" s="30" t="s">
        <v>177</v>
      </c>
    </row>
    <row r="75" spans="1:6" s="29" customFormat="1" ht="12.75">
      <c r="A75" s="30" t="s">
        <v>4</v>
      </c>
      <c r="B75" s="63" t="s">
        <v>24</v>
      </c>
      <c r="C75" s="63"/>
      <c r="D75" s="63" t="s">
        <v>25</v>
      </c>
      <c r="E75" s="63"/>
      <c r="F75" s="30" t="s">
        <v>178</v>
      </c>
    </row>
    <row r="76" spans="1:3" s="29" customFormat="1" ht="12.75">
      <c r="A76" s="30" t="s">
        <v>6</v>
      </c>
      <c r="B76" s="63" t="s">
        <v>7</v>
      </c>
      <c r="C76" s="63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61" t="s">
        <v>10</v>
      </c>
      <c r="B94" s="62"/>
      <c r="C94" s="17"/>
      <c r="D94" s="11">
        <f>D25-D28-D29-D38</f>
        <v>-501145441</v>
      </c>
      <c r="E94" s="11">
        <f>E25-E28-E29-E38</f>
        <v>-250140549.01</v>
      </c>
      <c r="F94" s="11">
        <f>F25-F28-F29-F38</f>
        <v>-144.46304200799628</v>
      </c>
    </row>
    <row r="95" spans="1:6" ht="19.5" customHeight="1">
      <c r="A95" s="61" t="s">
        <v>11</v>
      </c>
      <c r="B95" s="62"/>
      <c r="C95" s="17"/>
      <c r="D95" s="10">
        <v>3215107.96</v>
      </c>
      <c r="E95" s="16"/>
      <c r="F95" s="16"/>
    </row>
    <row r="96" spans="1:6" ht="19.5" customHeight="1">
      <c r="A96" s="61" t="s">
        <v>12</v>
      </c>
      <c r="B96" s="62"/>
      <c r="C96" s="17"/>
      <c r="D96" s="12">
        <v>0</v>
      </c>
      <c r="E96" s="12">
        <v>0</v>
      </c>
      <c r="F96" s="12">
        <v>0</v>
      </c>
    </row>
    <row r="97" spans="1:6" ht="19.5" customHeight="1">
      <c r="A97" s="61" t="s">
        <v>13</v>
      </c>
      <c r="B97" s="62"/>
      <c r="C97" s="17"/>
      <c r="D97" s="11">
        <f>D23+D94+D95+D96</f>
        <v>-483054698.04</v>
      </c>
      <c r="E97" s="11">
        <f>E23+E94+E95+E96</f>
        <v>-242441851.92</v>
      </c>
      <c r="F97" s="11">
        <f>F23+F94+F95+F96</f>
        <v>-92.70930450368132</v>
      </c>
    </row>
    <row r="98" spans="1:6" ht="19.5" customHeight="1">
      <c r="A98" s="61" t="s">
        <v>14</v>
      </c>
      <c r="B98" s="62"/>
      <c r="C98" s="17"/>
      <c r="D98" s="11">
        <v>-23082405.45</v>
      </c>
      <c r="E98" s="11" t="e">
        <f>#REF!-'Dem.Ensino - Receitas - 3º Bim'!E97</f>
        <v>#REF!</v>
      </c>
      <c r="F98" s="11" t="e">
        <f>#REF!-'Dem.Ensino - Receitas - 3º Bim'!F97</f>
        <v>#REF!</v>
      </c>
    </row>
    <row r="99" spans="1:6" ht="19.5" customHeight="1" thickBot="1">
      <c r="A99" s="56" t="s">
        <v>15</v>
      </c>
      <c r="B99" s="57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73"/>
      <c r="B100" s="74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64" t="s">
        <v>16</v>
      </c>
      <c r="B102" s="65"/>
      <c r="C102" s="65"/>
      <c r="D102" s="65"/>
      <c r="E102" s="65"/>
      <c r="F102" s="66"/>
    </row>
    <row r="103" spans="1:6" ht="19.5" customHeight="1">
      <c r="A103" s="67"/>
      <c r="B103" s="68"/>
      <c r="C103" s="68"/>
      <c r="D103" s="68"/>
      <c r="E103" s="68"/>
      <c r="F103" s="69"/>
    </row>
    <row r="104" spans="1:6" ht="19.5" customHeight="1">
      <c r="A104" s="70"/>
      <c r="B104" s="71"/>
      <c r="C104" s="71"/>
      <c r="D104" s="71"/>
      <c r="E104" s="71"/>
      <c r="F104" s="72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55" t="s">
        <v>2</v>
      </c>
      <c r="B106" s="55"/>
      <c r="C106" s="7"/>
      <c r="D106" s="55" t="s">
        <v>3</v>
      </c>
      <c r="E106" s="55"/>
      <c r="F106" s="55"/>
    </row>
    <row r="107" spans="1:6" ht="12.75">
      <c r="A107" s="55" t="s">
        <v>4</v>
      </c>
      <c r="B107" s="55"/>
      <c r="C107" s="7"/>
      <c r="D107" s="55" t="s">
        <v>5</v>
      </c>
      <c r="E107" s="55"/>
      <c r="F107" s="55"/>
    </row>
    <row r="108" spans="1:6" ht="12.75">
      <c r="A108" s="55" t="s">
        <v>6</v>
      </c>
      <c r="B108" s="55"/>
      <c r="C108" s="7"/>
      <c r="D108" s="55" t="s">
        <v>7</v>
      </c>
      <c r="E108" s="55"/>
      <c r="F108" s="55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107:B107"/>
    <mergeCell ref="A97:B97"/>
    <mergeCell ref="A98:B98"/>
    <mergeCell ref="D106:F106"/>
    <mergeCell ref="D107:F107"/>
    <mergeCell ref="A102:F104"/>
    <mergeCell ref="A100:B100"/>
    <mergeCell ref="A106:B106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26:B26"/>
    <mergeCell ref="A21:B21"/>
    <mergeCell ref="A34:B34"/>
    <mergeCell ref="C40:C41"/>
    <mergeCell ref="A24:B24"/>
    <mergeCell ref="A35:B35"/>
    <mergeCell ref="A36:B36"/>
    <mergeCell ref="A37:B37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A49:B49"/>
    <mergeCell ref="A52:B52"/>
    <mergeCell ref="A54:B54"/>
    <mergeCell ref="A55:B55"/>
    <mergeCell ref="A69:B69"/>
    <mergeCell ref="A70:B70"/>
    <mergeCell ref="A57:F57"/>
    <mergeCell ref="A64:B64"/>
    <mergeCell ref="A65:B65"/>
    <mergeCell ref="A66:B66"/>
    <mergeCell ref="A60:B60"/>
    <mergeCell ref="A58:B5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7">
      <selection activeCell="C44" sqref="C4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26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27</v>
      </c>
      <c r="B9" s="4"/>
      <c r="C9" s="4"/>
      <c r="D9" s="5"/>
      <c r="E9" s="5"/>
      <c r="F9" s="5"/>
    </row>
    <row r="10" spans="1:9" ht="13.5" customHeight="1" thickBot="1">
      <c r="A10" s="87" t="s">
        <v>88</v>
      </c>
      <c r="B10" s="88"/>
      <c r="C10" s="3"/>
      <c r="D10" s="3"/>
      <c r="E10" s="3"/>
      <c r="I10" s="24">
        <v>1</v>
      </c>
    </row>
    <row r="11" spans="1:9" ht="19.5" customHeight="1" thickTop="1">
      <c r="A11" s="89" t="s">
        <v>89</v>
      </c>
      <c r="B11" s="41"/>
      <c r="C11" s="41" t="s">
        <v>22</v>
      </c>
      <c r="D11" s="58" t="s">
        <v>90</v>
      </c>
      <c r="E11" s="44" t="s">
        <v>9</v>
      </c>
      <c r="F11" s="45"/>
      <c r="G11" s="44" t="s">
        <v>1</v>
      </c>
      <c r="H11" s="45"/>
      <c r="I11" s="58" t="s">
        <v>94</v>
      </c>
    </row>
    <row r="12" spans="1:9" ht="19.5" customHeight="1">
      <c r="A12" s="42"/>
      <c r="B12" s="43"/>
      <c r="C12" s="43"/>
      <c r="D12" s="46"/>
      <c r="E12" s="19" t="s">
        <v>91</v>
      </c>
      <c r="F12" s="19" t="s">
        <v>92</v>
      </c>
      <c r="G12" s="19" t="s">
        <v>23</v>
      </c>
      <c r="H12" s="19" t="s">
        <v>93</v>
      </c>
      <c r="I12" s="46"/>
    </row>
    <row r="13" spans="1:9" ht="19.5" customHeight="1">
      <c r="A13" s="51" t="s">
        <v>95</v>
      </c>
      <c r="B13" s="52"/>
      <c r="C13" s="15">
        <f>SUM(C14:C15)</f>
        <v>49375400</v>
      </c>
      <c r="D13" s="15">
        <f>SUM(D14:D15)</f>
        <v>49827377.489999995</v>
      </c>
      <c r="E13" s="15">
        <f>SUM(E14:E15)</f>
        <v>22904562.85</v>
      </c>
      <c r="F13" s="15">
        <f>(E13/D13)*100</f>
        <v>45.96782733467517</v>
      </c>
      <c r="G13" s="15">
        <f>SUM(G14:G15)</f>
        <v>22904562.85</v>
      </c>
      <c r="H13" s="15">
        <f>(G13/D13)*100</f>
        <v>45.96782733467517</v>
      </c>
      <c r="I13" s="15"/>
    </row>
    <row r="14" spans="1:9" ht="19.5" customHeight="1">
      <c r="A14" s="47" t="s">
        <v>96</v>
      </c>
      <c r="B14" s="48"/>
      <c r="C14" s="9">
        <v>23511000</v>
      </c>
      <c r="D14" s="9">
        <v>23511000</v>
      </c>
      <c r="E14" s="9">
        <v>10193498.67</v>
      </c>
      <c r="F14" s="25">
        <f aca="true" t="shared" si="0" ref="F14:F19">(E14/D14)*100</f>
        <v>43.35629564884522</v>
      </c>
      <c r="G14" s="9">
        <v>10193498.67</v>
      </c>
      <c r="H14" s="25">
        <f aca="true" t="shared" si="1" ref="H14:H19">(G14/D14)*100</f>
        <v>43.35629564884522</v>
      </c>
      <c r="I14" s="9"/>
    </row>
    <row r="15" spans="1:9" ht="19.5" customHeight="1">
      <c r="A15" s="47" t="s">
        <v>97</v>
      </c>
      <c r="B15" s="48"/>
      <c r="C15" s="9">
        <v>25864400</v>
      </c>
      <c r="D15" s="9">
        <v>26316377.49</v>
      </c>
      <c r="E15" s="9">
        <v>12711064.18</v>
      </c>
      <c r="F15" s="25">
        <f t="shared" si="0"/>
        <v>48.3009646173</v>
      </c>
      <c r="G15" s="9">
        <v>12711064.18</v>
      </c>
      <c r="H15" s="25">
        <f t="shared" si="1"/>
        <v>48.3009646173</v>
      </c>
      <c r="I15" s="9"/>
    </row>
    <row r="16" spans="1:9" ht="19.5" customHeight="1">
      <c r="A16" s="51" t="s">
        <v>98</v>
      </c>
      <c r="B16" s="52"/>
      <c r="C16" s="15">
        <f>SUM(C17:C18)</f>
        <v>10928200</v>
      </c>
      <c r="D16" s="15">
        <f>SUM(D17:D18)</f>
        <v>10928200</v>
      </c>
      <c r="E16" s="15">
        <f>SUM(E17:E18)</f>
        <v>8387660.550000001</v>
      </c>
      <c r="F16" s="15">
        <f t="shared" si="0"/>
        <v>76.75244367782436</v>
      </c>
      <c r="G16" s="15">
        <f>SUM(G17:G18)</f>
        <v>5483843.4</v>
      </c>
      <c r="H16" s="15">
        <f t="shared" si="1"/>
        <v>50.18066470232976</v>
      </c>
      <c r="I16" s="15"/>
    </row>
    <row r="17" spans="1:9" ht="19.5" customHeight="1">
      <c r="A17" s="47" t="s">
        <v>99</v>
      </c>
      <c r="B17" s="48"/>
      <c r="C17" s="9">
        <v>6495000</v>
      </c>
      <c r="D17" s="9">
        <v>6495000</v>
      </c>
      <c r="E17" s="9">
        <v>5052345.83</v>
      </c>
      <c r="F17" s="25">
        <f t="shared" si="0"/>
        <v>77.78823448806774</v>
      </c>
      <c r="G17" s="9">
        <v>3338353.06</v>
      </c>
      <c r="H17" s="25">
        <f t="shared" si="1"/>
        <v>51.39881539645882</v>
      </c>
      <c r="I17" s="9"/>
    </row>
    <row r="18" spans="1:9" ht="19.5" customHeight="1">
      <c r="A18" s="47" t="s">
        <v>100</v>
      </c>
      <c r="B18" s="48"/>
      <c r="C18" s="9">
        <v>4433200</v>
      </c>
      <c r="D18" s="9">
        <v>4433200</v>
      </c>
      <c r="E18" s="9">
        <v>3335314.72</v>
      </c>
      <c r="F18" s="25">
        <f t="shared" si="0"/>
        <v>75.23492556167103</v>
      </c>
      <c r="G18" s="9">
        <v>2145490.34</v>
      </c>
      <c r="H18" s="25">
        <f t="shared" si="1"/>
        <v>48.39597446539745</v>
      </c>
      <c r="I18" s="9"/>
    </row>
    <row r="19" spans="1:9" ht="28.5" customHeight="1">
      <c r="A19" s="53" t="s">
        <v>101</v>
      </c>
      <c r="B19" s="54"/>
      <c r="C19" s="23">
        <f>SUM(C16,C13)</f>
        <v>60303600</v>
      </c>
      <c r="D19" s="23">
        <f>SUM(D13,D16)</f>
        <v>60755577.489999995</v>
      </c>
      <c r="E19" s="14">
        <f>SUM(E16,E13)</f>
        <v>31292223.400000002</v>
      </c>
      <c r="F19" s="15">
        <f t="shared" si="0"/>
        <v>51.50510404604501</v>
      </c>
      <c r="G19" s="14">
        <f>SUM(G16,G13)</f>
        <v>28388406.25</v>
      </c>
      <c r="H19" s="15">
        <f t="shared" si="1"/>
        <v>46.725596929224416</v>
      </c>
      <c r="I19" s="23"/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4" t="s">
        <v>102</v>
      </c>
      <c r="B21" s="85"/>
      <c r="C21" s="85"/>
      <c r="D21" s="85"/>
      <c r="E21" s="85"/>
      <c r="F21" s="85"/>
      <c r="G21" s="50" t="s">
        <v>110</v>
      </c>
      <c r="H21" s="50"/>
      <c r="I21" s="50"/>
    </row>
    <row r="22" spans="1:9" ht="19.5" customHeight="1" thickBot="1" thickTop="1">
      <c r="A22" s="81" t="s">
        <v>103</v>
      </c>
      <c r="B22" s="82"/>
      <c r="C22" s="82"/>
      <c r="D22" s="82"/>
      <c r="E22" s="82"/>
      <c r="F22" s="83"/>
      <c r="G22" s="75">
        <v>0</v>
      </c>
      <c r="H22" s="76"/>
      <c r="I22" s="77"/>
    </row>
    <row r="23" spans="1:9" ht="16.5" customHeight="1" thickBot="1" thickTop="1">
      <c r="A23" s="78" t="s">
        <v>104</v>
      </c>
      <c r="B23" s="79"/>
      <c r="C23" s="79"/>
      <c r="D23" s="79"/>
      <c r="E23" s="79"/>
      <c r="F23" s="80"/>
      <c r="G23" s="75">
        <v>0</v>
      </c>
      <c r="H23" s="76"/>
      <c r="I23" s="77"/>
    </row>
    <row r="24" spans="1:9" ht="16.5" customHeight="1" thickBot="1" thickTop="1">
      <c r="A24" s="78" t="s">
        <v>105</v>
      </c>
      <c r="B24" s="79"/>
      <c r="C24" s="79"/>
      <c r="D24" s="79"/>
      <c r="E24" s="79"/>
      <c r="F24" s="80"/>
      <c r="G24" s="75">
        <v>0</v>
      </c>
      <c r="H24" s="76"/>
      <c r="I24" s="77"/>
    </row>
    <row r="25" spans="1:9" ht="16.5" customHeight="1" thickBot="1" thickTop="1">
      <c r="A25" s="81" t="s">
        <v>106</v>
      </c>
      <c r="B25" s="82"/>
      <c r="C25" s="82"/>
      <c r="D25" s="82"/>
      <c r="E25" s="82"/>
      <c r="F25" s="83"/>
      <c r="G25" s="75">
        <f>SUM(G26:I27)</f>
        <v>451977.49</v>
      </c>
      <c r="H25" s="76"/>
      <c r="I25" s="77"/>
    </row>
    <row r="26" spans="1:9" ht="16.5" customHeight="1" thickBot="1" thickTop="1">
      <c r="A26" s="78" t="s">
        <v>107</v>
      </c>
      <c r="B26" s="79"/>
      <c r="C26" s="79"/>
      <c r="D26" s="79"/>
      <c r="E26" s="79"/>
      <c r="F26" s="80"/>
      <c r="G26" s="75">
        <v>451977.49</v>
      </c>
      <c r="H26" s="76"/>
      <c r="I26" s="77"/>
    </row>
    <row r="27" spans="1:9" ht="16.5" customHeight="1" thickTop="1">
      <c r="A27" s="78" t="s">
        <v>108</v>
      </c>
      <c r="B27" s="79"/>
      <c r="C27" s="79"/>
      <c r="D27" s="79"/>
      <c r="E27" s="79"/>
      <c r="F27" s="80"/>
      <c r="G27" s="75">
        <v>0</v>
      </c>
      <c r="H27" s="76"/>
      <c r="I27" s="77"/>
    </row>
    <row r="28" spans="1:9" ht="22.5" customHeight="1">
      <c r="A28" s="53" t="s">
        <v>109</v>
      </c>
      <c r="B28" s="54"/>
      <c r="C28" s="23"/>
      <c r="D28" s="23"/>
      <c r="E28" s="14"/>
      <c r="F28" s="15"/>
      <c r="G28" s="14"/>
      <c r="H28" s="15"/>
      <c r="I28" s="23">
        <f>G25+G22</f>
        <v>451977.49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4" t="s">
        <v>111</v>
      </c>
      <c r="B30" s="85"/>
      <c r="C30" s="85"/>
      <c r="D30" s="85"/>
      <c r="E30" s="85"/>
      <c r="F30" s="85"/>
      <c r="G30" s="50" t="s">
        <v>110</v>
      </c>
      <c r="H30" s="50"/>
      <c r="I30" s="50"/>
    </row>
    <row r="31" spans="1:9" ht="19.5" customHeight="1" thickBot="1" thickTop="1">
      <c r="A31" s="81" t="s">
        <v>112</v>
      </c>
      <c r="B31" s="82"/>
      <c r="C31" s="82"/>
      <c r="D31" s="82"/>
      <c r="E31" s="82"/>
      <c r="F31" s="83"/>
      <c r="G31" s="75">
        <v>0</v>
      </c>
      <c r="H31" s="76"/>
      <c r="I31" s="77"/>
    </row>
    <row r="32" spans="1:9" ht="16.5" customHeight="1" thickBot="1" thickTop="1">
      <c r="A32" s="86" t="s">
        <v>115</v>
      </c>
      <c r="B32" s="79"/>
      <c r="C32" s="79"/>
      <c r="D32" s="79"/>
      <c r="E32" s="79"/>
      <c r="F32" s="80"/>
      <c r="G32" s="75">
        <v>69.2</v>
      </c>
      <c r="H32" s="76"/>
      <c r="I32" s="77"/>
    </row>
    <row r="33" spans="1:9" ht="16.5" customHeight="1" thickBot="1" thickTop="1">
      <c r="A33" s="78" t="s">
        <v>113</v>
      </c>
      <c r="B33" s="79"/>
      <c r="C33" s="79"/>
      <c r="D33" s="79"/>
      <c r="E33" s="79"/>
      <c r="F33" s="80"/>
      <c r="G33" s="75">
        <v>16.9</v>
      </c>
      <c r="H33" s="76"/>
      <c r="I33" s="77"/>
    </row>
    <row r="34" spans="1:9" ht="22.5" customHeight="1" thickTop="1">
      <c r="A34" s="78" t="s">
        <v>114</v>
      </c>
      <c r="B34" s="79"/>
      <c r="C34" s="79"/>
      <c r="D34" s="79"/>
      <c r="E34" s="79"/>
      <c r="F34" s="80"/>
      <c r="G34" s="75">
        <v>13.9</v>
      </c>
      <c r="H34" s="76"/>
      <c r="I34" s="77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4" t="s">
        <v>111</v>
      </c>
      <c r="B36" s="85"/>
      <c r="C36" s="85"/>
      <c r="D36" s="85"/>
      <c r="E36" s="85"/>
      <c r="F36" s="85"/>
      <c r="G36" s="50" t="s">
        <v>110</v>
      </c>
      <c r="H36" s="50"/>
      <c r="I36" s="50"/>
    </row>
    <row r="37" spans="1:9" ht="19.5" customHeight="1" thickBot="1" thickTop="1">
      <c r="A37" s="81" t="s">
        <v>116</v>
      </c>
      <c r="B37" s="82"/>
      <c r="C37" s="82"/>
      <c r="D37" s="82"/>
      <c r="E37" s="82"/>
      <c r="F37" s="83"/>
      <c r="G37" s="75">
        <v>451977.49</v>
      </c>
      <c r="H37" s="76"/>
      <c r="I37" s="77"/>
    </row>
    <row r="38" spans="1:9" ht="15.75" customHeight="1" thickTop="1">
      <c r="A38" s="81" t="s">
        <v>174</v>
      </c>
      <c r="B38" s="82"/>
      <c r="C38" s="82"/>
      <c r="D38" s="82"/>
      <c r="E38" s="82"/>
      <c r="F38" s="83"/>
      <c r="G38" s="75">
        <v>451977.49</v>
      </c>
      <c r="H38" s="76"/>
      <c r="I38" s="77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63" t="s">
        <v>3</v>
      </c>
      <c r="C41" s="63"/>
      <c r="E41" s="63" t="s">
        <v>176</v>
      </c>
      <c r="F41" s="63"/>
      <c r="H41" s="30" t="s">
        <v>177</v>
      </c>
    </row>
    <row r="42" spans="1:8" s="29" customFormat="1" ht="12.75">
      <c r="A42" s="30" t="s">
        <v>4</v>
      </c>
      <c r="B42" s="63" t="s">
        <v>24</v>
      </c>
      <c r="C42" s="63"/>
      <c r="E42" s="63" t="s">
        <v>25</v>
      </c>
      <c r="F42" s="63"/>
      <c r="H42" s="30" t="s">
        <v>178</v>
      </c>
    </row>
    <row r="43" spans="1:3" s="29" customFormat="1" ht="12.75">
      <c r="A43" s="30" t="s">
        <v>6</v>
      </c>
      <c r="B43" s="63" t="s">
        <v>7</v>
      </c>
      <c r="C43" s="63"/>
    </row>
    <row r="44" ht="19.5" customHeight="1"/>
    <row r="45" ht="19.5" customHeight="1"/>
    <row r="46" ht="19.5" customHeight="1"/>
  </sheetData>
  <sheetProtection selectLockedCells="1"/>
  <mergeCells count="52"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G31:I31"/>
    <mergeCell ref="A32:F32"/>
    <mergeCell ref="G26:I26"/>
    <mergeCell ref="G27:I27"/>
    <mergeCell ref="A21:F21"/>
    <mergeCell ref="G21:I21"/>
    <mergeCell ref="G22:I22"/>
    <mergeCell ref="G23:I23"/>
    <mergeCell ref="G24:I24"/>
    <mergeCell ref="G25:I25"/>
    <mergeCell ref="A24:F24"/>
    <mergeCell ref="A25:F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F59" sqref="F59:I59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26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49" t="s">
        <v>117</v>
      </c>
      <c r="B9" s="50"/>
      <c r="C9" s="50"/>
      <c r="D9" s="50"/>
      <c r="E9" s="50"/>
      <c r="F9" s="50"/>
      <c r="G9" s="50"/>
      <c r="H9" s="50"/>
      <c r="I9" s="50"/>
    </row>
    <row r="10" spans="1:9" ht="19.5" customHeight="1" thickTop="1">
      <c r="A10" s="89" t="s">
        <v>118</v>
      </c>
      <c r="B10" s="41"/>
      <c r="C10" s="41" t="s">
        <v>22</v>
      </c>
      <c r="D10" s="58" t="s">
        <v>90</v>
      </c>
      <c r="E10" s="44" t="s">
        <v>9</v>
      </c>
      <c r="F10" s="45"/>
      <c r="G10" s="44" t="s">
        <v>1</v>
      </c>
      <c r="H10" s="45"/>
      <c r="I10" s="58" t="s">
        <v>119</v>
      </c>
    </row>
    <row r="11" spans="1:9" ht="36.75" customHeight="1">
      <c r="A11" s="42"/>
      <c r="B11" s="43"/>
      <c r="C11" s="43"/>
      <c r="D11" s="46"/>
      <c r="E11" s="19" t="s">
        <v>91</v>
      </c>
      <c r="F11" s="19" t="s">
        <v>92</v>
      </c>
      <c r="G11" s="19" t="s">
        <v>23</v>
      </c>
      <c r="H11" s="19" t="s">
        <v>93</v>
      </c>
      <c r="I11" s="46"/>
    </row>
    <row r="12" spans="1:9" ht="19.5" customHeight="1">
      <c r="A12" s="51" t="s">
        <v>120</v>
      </c>
      <c r="B12" s="52"/>
      <c r="C12" s="15">
        <f>C13+C16</f>
        <v>51402610</v>
      </c>
      <c r="D12" s="15">
        <f>D13+D16</f>
        <v>52145483.5</v>
      </c>
      <c r="E12" s="15">
        <f>E13+E16</f>
        <v>28889114.47</v>
      </c>
      <c r="F12" s="15">
        <f>(E12/D12)*100</f>
        <v>55.40099071092129</v>
      </c>
      <c r="G12" s="15">
        <f>G13+G16</f>
        <v>22391906.02</v>
      </c>
      <c r="H12" s="15">
        <f>(G12/D12)*100</f>
        <v>42.941218523748084</v>
      </c>
      <c r="I12" s="15"/>
    </row>
    <row r="13" spans="1:9" ht="19.5" customHeight="1">
      <c r="A13" s="47" t="s">
        <v>121</v>
      </c>
      <c r="B13" s="48"/>
      <c r="C13" s="26">
        <f>SUM(C14:C15)</f>
        <v>28150710</v>
      </c>
      <c r="D13" s="26">
        <f>SUM(D14:D15)</f>
        <v>28227966</v>
      </c>
      <c r="E13" s="26">
        <f>SUM(E14:E15)</f>
        <v>15909596.829999998</v>
      </c>
      <c r="F13" s="15">
        <f aca="true" t="shared" si="0" ref="F13:F24">(E13/D13)*100</f>
        <v>56.361116596215254</v>
      </c>
      <c r="G13" s="26">
        <f>SUM(G14:G15)</f>
        <v>12178238.129999999</v>
      </c>
      <c r="H13" s="15">
        <f aca="true" t="shared" si="1" ref="H13:H26">(G13/D13)*100</f>
        <v>43.14245712921717</v>
      </c>
      <c r="I13" s="9"/>
    </row>
    <row r="14" spans="1:9" ht="19.5" customHeight="1">
      <c r="A14" s="47" t="s">
        <v>122</v>
      </c>
      <c r="B14" s="48"/>
      <c r="C14" s="9">
        <v>16427000</v>
      </c>
      <c r="D14" s="9">
        <v>16453800</v>
      </c>
      <c r="E14" s="9">
        <v>9027437.86</v>
      </c>
      <c r="F14" s="25">
        <f t="shared" si="0"/>
        <v>54.86536763543983</v>
      </c>
      <c r="G14" s="9">
        <v>7403402.85</v>
      </c>
      <c r="H14" s="25">
        <f t="shared" si="1"/>
        <v>44.99509444626773</v>
      </c>
      <c r="I14" s="9"/>
    </row>
    <row r="15" spans="1:9" ht="19.5" customHeight="1">
      <c r="A15" s="47" t="s">
        <v>123</v>
      </c>
      <c r="B15" s="48"/>
      <c r="C15" s="9">
        <v>11723710</v>
      </c>
      <c r="D15" s="9">
        <v>11774166</v>
      </c>
      <c r="E15" s="9">
        <v>6882158.97</v>
      </c>
      <c r="F15" s="25">
        <f t="shared" si="0"/>
        <v>58.45134993000778</v>
      </c>
      <c r="G15" s="9">
        <v>4774835.28</v>
      </c>
      <c r="H15" s="25">
        <f t="shared" si="1"/>
        <v>40.55349041282415</v>
      </c>
      <c r="I15" s="9"/>
    </row>
    <row r="16" spans="1:9" ht="19.5" customHeight="1">
      <c r="A16" s="47" t="s">
        <v>124</v>
      </c>
      <c r="B16" s="48"/>
      <c r="C16" s="26">
        <f>SUM(C17:C18)</f>
        <v>23251900</v>
      </c>
      <c r="D16" s="26">
        <f>SUM(D17:D18)</f>
        <v>23917517.5</v>
      </c>
      <c r="E16" s="26">
        <f>SUM(E17:E18)</f>
        <v>12979517.64</v>
      </c>
      <c r="F16" s="15">
        <f t="shared" si="0"/>
        <v>54.267829593936746</v>
      </c>
      <c r="G16" s="26">
        <f>SUM(G17:G18)</f>
        <v>10213667.89</v>
      </c>
      <c r="H16" s="15">
        <f t="shared" si="1"/>
        <v>42.703712414969495</v>
      </c>
      <c r="I16" s="9"/>
    </row>
    <row r="17" spans="1:9" ht="19.5" customHeight="1">
      <c r="A17" s="47" t="s">
        <v>125</v>
      </c>
      <c r="B17" s="48"/>
      <c r="C17" s="9">
        <v>13579000</v>
      </c>
      <c r="D17" s="9">
        <v>13516800</v>
      </c>
      <c r="E17" s="9">
        <v>6218406.64</v>
      </c>
      <c r="F17" s="25">
        <f t="shared" si="0"/>
        <v>46.00502071496212</v>
      </c>
      <c r="G17" s="9">
        <v>6128448.88</v>
      </c>
      <c r="H17" s="25">
        <f t="shared" si="1"/>
        <v>45.3394951467803</v>
      </c>
      <c r="I17" s="9"/>
    </row>
    <row r="18" spans="1:9" ht="19.5" customHeight="1">
      <c r="A18" s="47" t="s">
        <v>126</v>
      </c>
      <c r="B18" s="48"/>
      <c r="C18" s="9">
        <v>9672900</v>
      </c>
      <c r="D18" s="9">
        <v>10400717.5</v>
      </c>
      <c r="E18" s="9">
        <v>6761111</v>
      </c>
      <c r="F18" s="25">
        <f t="shared" si="0"/>
        <v>65.00619788971291</v>
      </c>
      <c r="G18" s="9">
        <v>4085219.01</v>
      </c>
      <c r="H18" s="25">
        <f t="shared" si="1"/>
        <v>39.2782421981945</v>
      </c>
      <c r="I18" s="9"/>
    </row>
    <row r="19" spans="1:9" ht="19.5" customHeight="1">
      <c r="A19" s="51" t="s">
        <v>127</v>
      </c>
      <c r="B19" s="52"/>
      <c r="C19" s="15">
        <f>SUM(C20:C21)</f>
        <v>76803900</v>
      </c>
      <c r="D19" s="15">
        <f>SUM(D20:D21)</f>
        <v>76500503.99</v>
      </c>
      <c r="E19" s="15">
        <f>SUM(E20:E21)</f>
        <v>41768118.77</v>
      </c>
      <c r="F19" s="15">
        <f t="shared" si="0"/>
        <v>54.598488364808496</v>
      </c>
      <c r="G19" s="15">
        <f>SUM(G20:G21)</f>
        <v>30950932.54</v>
      </c>
      <c r="H19" s="15">
        <f t="shared" si="1"/>
        <v>40.45846880178181</v>
      </c>
      <c r="I19" s="15"/>
    </row>
    <row r="20" spans="1:9" ht="28.5" customHeight="1">
      <c r="A20" s="47" t="s">
        <v>128</v>
      </c>
      <c r="B20" s="48"/>
      <c r="C20" s="9">
        <v>30297600</v>
      </c>
      <c r="D20" s="9">
        <v>30784977.49</v>
      </c>
      <c r="E20" s="9">
        <v>16046378.9</v>
      </c>
      <c r="F20" s="25">
        <f t="shared" si="0"/>
        <v>52.124055978967036</v>
      </c>
      <c r="G20" s="9">
        <v>14856554.52</v>
      </c>
      <c r="H20" s="25">
        <f t="shared" si="1"/>
        <v>48.25910470399373</v>
      </c>
      <c r="I20" s="9"/>
    </row>
    <row r="21" spans="1:9" ht="10.5" customHeight="1">
      <c r="A21" s="47" t="s">
        <v>129</v>
      </c>
      <c r="B21" s="48"/>
      <c r="C21" s="9">
        <v>46506300</v>
      </c>
      <c r="D21" s="9">
        <v>45715526.5</v>
      </c>
      <c r="E21" s="9">
        <v>25721739.87</v>
      </c>
      <c r="F21" s="25">
        <f t="shared" si="0"/>
        <v>56.264778816448725</v>
      </c>
      <c r="G21" s="9">
        <v>16094378.02</v>
      </c>
      <c r="H21" s="25">
        <f t="shared" si="1"/>
        <v>35.20549636456664</v>
      </c>
      <c r="I21" s="9"/>
    </row>
    <row r="22" spans="1:9" ht="19.5" customHeight="1">
      <c r="A22" s="27" t="s">
        <v>130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</row>
    <row r="23" spans="1:9" ht="19.5" customHeight="1">
      <c r="A23" s="27" t="s">
        <v>131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</row>
    <row r="24" spans="1:9" ht="19.5" customHeight="1">
      <c r="A24" s="27" t="s">
        <v>132</v>
      </c>
      <c r="B24" s="28"/>
      <c r="C24" s="15">
        <v>295060</v>
      </c>
      <c r="D24" s="15">
        <v>307560</v>
      </c>
      <c r="E24" s="15">
        <v>175983.58</v>
      </c>
      <c r="F24" s="15">
        <f t="shared" si="0"/>
        <v>57.21926778514761</v>
      </c>
      <c r="G24" s="15">
        <v>75330.33</v>
      </c>
      <c r="H24" s="15">
        <f>(G24/D24)*100</f>
        <v>24.492889192352713</v>
      </c>
      <c r="I24" s="15"/>
    </row>
    <row r="25" spans="1:9" ht="19.5" customHeight="1">
      <c r="A25" s="27" t="s">
        <v>133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/>
    </row>
    <row r="26" spans="1:9" ht="17.25" customHeight="1">
      <c r="A26" s="53" t="s">
        <v>134</v>
      </c>
      <c r="B26" s="54"/>
      <c r="C26" s="23">
        <f>SUM(C19,C12,C22,C23,C24,C25)</f>
        <v>128501570</v>
      </c>
      <c r="D26" s="23">
        <f>SUM(D12,D19,D24)</f>
        <v>128953547.49</v>
      </c>
      <c r="E26" s="14">
        <f>SUM(E19,E12,E24)</f>
        <v>70833216.82000001</v>
      </c>
      <c r="F26" s="15">
        <f>(E26/D26)*100</f>
        <v>54.92925026005425</v>
      </c>
      <c r="G26" s="14">
        <f>SUM(G19,G12,G24)</f>
        <v>53418168.89</v>
      </c>
      <c r="H26" s="15">
        <f t="shared" si="1"/>
        <v>41.42435003127187</v>
      </c>
      <c r="I26" s="23"/>
    </row>
    <row r="27" spans="1:8" ht="19.5" customHeight="1">
      <c r="A27" s="47"/>
      <c r="B27" s="48"/>
      <c r="C27" s="9"/>
      <c r="D27" s="9"/>
      <c r="E27" s="9"/>
      <c r="F27" s="15"/>
      <c r="G27" s="9"/>
      <c r="H27" s="15"/>
    </row>
    <row r="28" spans="1:9" ht="39" customHeight="1" thickBot="1">
      <c r="A28" s="84" t="s">
        <v>135</v>
      </c>
      <c r="B28" s="85"/>
      <c r="C28" s="85"/>
      <c r="D28" s="85"/>
      <c r="E28" s="85"/>
      <c r="F28" s="85"/>
      <c r="G28" s="50" t="s">
        <v>110</v>
      </c>
      <c r="H28" s="50"/>
      <c r="I28" s="50"/>
    </row>
    <row r="29" spans="1:9" ht="19.5" customHeight="1" thickBot="1" thickTop="1">
      <c r="A29" s="86" t="s">
        <v>137</v>
      </c>
      <c r="B29" s="79"/>
      <c r="C29" s="79"/>
      <c r="D29" s="79"/>
      <c r="E29" s="79"/>
      <c r="F29" s="80"/>
      <c r="G29" s="75">
        <v>12895766.99</v>
      </c>
      <c r="H29" s="76"/>
      <c r="I29" s="77"/>
    </row>
    <row r="30" spans="1:9" ht="16.5" customHeight="1" thickBot="1" thickTop="1">
      <c r="A30" s="86" t="s">
        <v>136</v>
      </c>
      <c r="B30" s="79"/>
      <c r="C30" s="79"/>
      <c r="D30" s="79"/>
      <c r="E30" s="79"/>
      <c r="F30" s="80"/>
      <c r="G30" s="75">
        <v>0</v>
      </c>
      <c r="H30" s="76"/>
      <c r="I30" s="77"/>
    </row>
    <row r="31" spans="1:9" ht="16.5" customHeight="1" thickBot="1" thickTop="1">
      <c r="A31" s="78" t="s">
        <v>138</v>
      </c>
      <c r="B31" s="79"/>
      <c r="C31" s="79"/>
      <c r="D31" s="79"/>
      <c r="E31" s="79"/>
      <c r="F31" s="80"/>
      <c r="G31" s="75">
        <v>62616.21</v>
      </c>
      <c r="H31" s="76"/>
      <c r="I31" s="77"/>
    </row>
    <row r="32" spans="1:9" ht="22.5" customHeight="1" thickBot="1" thickTop="1">
      <c r="A32" s="78" t="s">
        <v>139</v>
      </c>
      <c r="B32" s="79"/>
      <c r="C32" s="79"/>
      <c r="D32" s="79"/>
      <c r="E32" s="79"/>
      <c r="F32" s="80"/>
      <c r="G32" s="75">
        <v>0</v>
      </c>
      <c r="H32" s="76"/>
      <c r="I32" s="77"/>
    </row>
    <row r="33" spans="1:9" ht="18.75" customHeight="1" thickBot="1" thickTop="1">
      <c r="A33" s="78" t="s">
        <v>140</v>
      </c>
      <c r="B33" s="79"/>
      <c r="C33" s="79"/>
      <c r="D33" s="79"/>
      <c r="E33" s="79"/>
      <c r="F33" s="80"/>
      <c r="G33" s="75">
        <v>0</v>
      </c>
      <c r="H33" s="76"/>
      <c r="I33" s="77"/>
    </row>
    <row r="34" spans="1:9" ht="18.75" customHeight="1" thickBot="1" thickTop="1">
      <c r="A34" s="78" t="s">
        <v>144</v>
      </c>
      <c r="B34" s="79"/>
      <c r="C34" s="79"/>
      <c r="D34" s="79"/>
      <c r="E34" s="79"/>
      <c r="F34" s="80"/>
      <c r="G34" s="75">
        <v>0</v>
      </c>
      <c r="H34" s="76"/>
      <c r="I34" s="77"/>
    </row>
    <row r="35" spans="1:9" ht="17.25" customHeight="1" thickTop="1">
      <c r="A35" s="99" t="s">
        <v>145</v>
      </c>
      <c r="B35" s="100"/>
      <c r="C35" s="100"/>
      <c r="D35" s="100"/>
      <c r="E35" s="100"/>
      <c r="F35" s="101"/>
      <c r="G35" s="90">
        <v>57093.34</v>
      </c>
      <c r="H35" s="91"/>
      <c r="I35" s="92"/>
    </row>
    <row r="36" spans="1:9" ht="17.25" customHeight="1">
      <c r="A36" s="35" t="s">
        <v>146</v>
      </c>
      <c r="B36" s="36"/>
      <c r="C36" s="36"/>
      <c r="D36" s="36"/>
      <c r="E36" s="36"/>
      <c r="F36" s="37"/>
      <c r="G36" s="105">
        <v>13015476.54</v>
      </c>
      <c r="H36" s="106"/>
      <c r="I36" s="107"/>
    </row>
    <row r="37" spans="1:9" ht="17.25" customHeight="1">
      <c r="A37" s="102" t="s">
        <v>147</v>
      </c>
      <c r="B37" s="103"/>
      <c r="C37" s="103"/>
      <c r="D37" s="103"/>
      <c r="E37" s="103"/>
      <c r="F37" s="104"/>
      <c r="G37" s="105">
        <v>40327362.02</v>
      </c>
      <c r="H37" s="106"/>
      <c r="I37" s="107"/>
    </row>
    <row r="38" spans="1:9" ht="17.25" customHeight="1">
      <c r="A38" s="112" t="s">
        <v>148</v>
      </c>
      <c r="B38" s="103"/>
      <c r="C38" s="103"/>
      <c r="D38" s="103"/>
      <c r="E38" s="103"/>
      <c r="F38" s="104"/>
      <c r="G38" s="105">
        <v>20.16</v>
      </c>
      <c r="H38" s="106"/>
      <c r="I38" s="107"/>
    </row>
    <row r="40" spans="1:9" ht="23.25" customHeight="1" thickBot="1">
      <c r="A40" s="49" t="s">
        <v>141</v>
      </c>
      <c r="B40" s="50"/>
      <c r="C40" s="50"/>
      <c r="D40" s="50"/>
      <c r="E40" s="50"/>
      <c r="F40" s="50"/>
      <c r="G40" s="50"/>
      <c r="H40" s="50"/>
      <c r="I40" s="50"/>
    </row>
    <row r="41" spans="1:9" ht="19.5" customHeight="1" thickTop="1">
      <c r="A41" s="89" t="s">
        <v>142</v>
      </c>
      <c r="B41" s="41"/>
      <c r="C41" s="41" t="s">
        <v>22</v>
      </c>
      <c r="D41" s="58" t="s">
        <v>90</v>
      </c>
      <c r="E41" s="44" t="s">
        <v>9</v>
      </c>
      <c r="F41" s="45"/>
      <c r="G41" s="44" t="s">
        <v>1</v>
      </c>
      <c r="H41" s="45"/>
      <c r="I41" s="58" t="s">
        <v>143</v>
      </c>
    </row>
    <row r="42" spans="1:9" ht="36.75" customHeight="1">
      <c r="A42" s="42"/>
      <c r="B42" s="43"/>
      <c r="C42" s="43"/>
      <c r="D42" s="46"/>
      <c r="E42" s="19" t="s">
        <v>91</v>
      </c>
      <c r="F42" s="19" t="s">
        <v>92</v>
      </c>
      <c r="G42" s="19" t="s">
        <v>23</v>
      </c>
      <c r="H42" s="19" t="s">
        <v>93</v>
      </c>
      <c r="I42" s="46"/>
    </row>
    <row r="43" spans="1:9" ht="30" customHeight="1">
      <c r="A43" s="113" t="s">
        <v>149</v>
      </c>
      <c r="B43" s="11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/>
    </row>
    <row r="44" spans="1:9" ht="25.5" customHeight="1">
      <c r="A44" s="113" t="s">
        <v>150</v>
      </c>
      <c r="B44" s="114"/>
      <c r="C44" s="9">
        <v>10000000</v>
      </c>
      <c r="D44" s="9">
        <v>10000000</v>
      </c>
      <c r="E44" s="9">
        <v>7143619.63</v>
      </c>
      <c r="F44" s="25">
        <f>(E44/D44)*100</f>
        <v>71.4361963</v>
      </c>
      <c r="G44" s="9">
        <v>3861973.89</v>
      </c>
      <c r="H44" s="25">
        <f>(G44/D44)*100</f>
        <v>38.6197389</v>
      </c>
      <c r="I44" s="9"/>
    </row>
    <row r="45" spans="1:9" ht="19.5" customHeight="1">
      <c r="A45" s="113" t="s">
        <v>151</v>
      </c>
      <c r="B45" s="11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/>
    </row>
    <row r="46" spans="1:9" ht="25.5" customHeight="1">
      <c r="A46" s="113" t="s">
        <v>152</v>
      </c>
      <c r="B46" s="114"/>
      <c r="C46" s="9">
        <v>677900</v>
      </c>
      <c r="D46" s="9">
        <v>4618502.05</v>
      </c>
      <c r="E46" s="9">
        <v>2178997.55</v>
      </c>
      <c r="F46" s="25">
        <f>(E46/D46)*100</f>
        <v>47.17974629891092</v>
      </c>
      <c r="G46" s="9">
        <v>2037375.37</v>
      </c>
      <c r="H46" s="25">
        <f>(G46/D46)*100</f>
        <v>44.11333692057147</v>
      </c>
      <c r="I46" s="9"/>
    </row>
    <row r="47" spans="1:9" ht="28.5" customHeight="1">
      <c r="A47" s="53" t="s">
        <v>153</v>
      </c>
      <c r="B47" s="54"/>
      <c r="C47" s="26">
        <f>SUM(C43:C46)</f>
        <v>10677900</v>
      </c>
      <c r="D47" s="26">
        <f>SUM(D43:D46)</f>
        <v>14618502.05</v>
      </c>
      <c r="E47" s="26">
        <f>SUM(E43:E46)</f>
        <v>9322617.18</v>
      </c>
      <c r="F47" s="15">
        <f>(E47/D47)*100</f>
        <v>63.77272546881778</v>
      </c>
      <c r="G47" s="26">
        <f>SUM(G43:G46)</f>
        <v>5899349.26</v>
      </c>
      <c r="H47" s="15">
        <f>(G47/D47)*100</f>
        <v>40.35536089691214</v>
      </c>
      <c r="I47" s="9"/>
    </row>
    <row r="48" spans="1:9" ht="28.5" customHeight="1">
      <c r="A48" s="53" t="s">
        <v>154</v>
      </c>
      <c r="B48" s="54"/>
      <c r="C48" s="26">
        <f>C47+C26</f>
        <v>139179470</v>
      </c>
      <c r="D48" s="26">
        <f>D47+D26</f>
        <v>143572049.54</v>
      </c>
      <c r="E48" s="26">
        <f>E47+E26</f>
        <v>80155834</v>
      </c>
      <c r="F48" s="15">
        <f>(E48/D48)*100</f>
        <v>55.82969265732195</v>
      </c>
      <c r="G48" s="26">
        <f>G47+G26</f>
        <v>59317518.15</v>
      </c>
      <c r="H48" s="15">
        <f>(G48/D48)*100</f>
        <v>41.31550558764838</v>
      </c>
      <c r="I48" s="9"/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89" t="s">
        <v>155</v>
      </c>
      <c r="B50" s="41"/>
      <c r="C50" s="108" t="s">
        <v>156</v>
      </c>
      <c r="D50" s="109"/>
      <c r="E50" s="110"/>
      <c r="F50" s="108" t="s">
        <v>157</v>
      </c>
      <c r="G50" s="109"/>
      <c r="H50" s="109"/>
      <c r="I50" s="111"/>
    </row>
    <row r="51" spans="1:9" ht="22.5" customHeight="1">
      <c r="A51" s="53" t="s">
        <v>158</v>
      </c>
      <c r="B51" s="54"/>
      <c r="C51" s="93">
        <f>SUM(C52:E53)</f>
        <v>0</v>
      </c>
      <c r="D51" s="94"/>
      <c r="E51" s="95"/>
      <c r="F51" s="93">
        <f>SUM(F52:H53)</f>
        <v>57093.34</v>
      </c>
      <c r="G51" s="94"/>
      <c r="H51" s="94"/>
      <c r="I51" s="95"/>
    </row>
    <row r="52" spans="1:9" ht="16.5" customHeight="1">
      <c r="A52" s="47" t="s">
        <v>159</v>
      </c>
      <c r="B52" s="48"/>
      <c r="C52" s="96">
        <v>0</v>
      </c>
      <c r="D52" s="97"/>
      <c r="E52" s="98"/>
      <c r="F52" s="96">
        <v>57053.74</v>
      </c>
      <c r="G52" s="97"/>
      <c r="H52" s="97"/>
      <c r="I52" s="98"/>
    </row>
    <row r="53" spans="1:9" ht="18.75" customHeight="1">
      <c r="A53" s="47" t="s">
        <v>160</v>
      </c>
      <c r="B53" s="48"/>
      <c r="C53" s="96">
        <v>0</v>
      </c>
      <c r="D53" s="97"/>
      <c r="E53" s="98"/>
      <c r="F53" s="96">
        <v>39.6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89" t="s">
        <v>161</v>
      </c>
      <c r="B55" s="41"/>
      <c r="C55" s="108" t="s">
        <v>74</v>
      </c>
      <c r="D55" s="109"/>
      <c r="E55" s="110"/>
      <c r="F55" s="108" t="s">
        <v>162</v>
      </c>
      <c r="G55" s="109"/>
      <c r="H55" s="109"/>
      <c r="I55" s="111"/>
    </row>
    <row r="56" spans="1:9" ht="22.5" customHeight="1">
      <c r="A56" s="53" t="s">
        <v>163</v>
      </c>
      <c r="B56" s="54"/>
      <c r="C56" s="93">
        <v>3339897.69</v>
      </c>
      <c r="D56" s="94"/>
      <c r="E56" s="95"/>
      <c r="F56" s="93">
        <v>3880377.53</v>
      </c>
      <c r="G56" s="94"/>
      <c r="H56" s="94"/>
      <c r="I56" s="95"/>
    </row>
    <row r="57" spans="1:9" ht="16.5" customHeight="1">
      <c r="A57" s="53" t="s">
        <v>164</v>
      </c>
      <c r="B57" s="54"/>
      <c r="C57" s="93">
        <v>32383861.61</v>
      </c>
      <c r="D57" s="94"/>
      <c r="E57" s="95"/>
      <c r="F57" s="93">
        <v>4685120.34</v>
      </c>
      <c r="G57" s="94"/>
      <c r="H57" s="94"/>
      <c r="I57" s="95"/>
    </row>
    <row r="58" spans="1:9" ht="19.5" customHeight="1">
      <c r="A58" s="53" t="s">
        <v>165</v>
      </c>
      <c r="B58" s="54"/>
      <c r="C58" s="9"/>
      <c r="D58" s="9"/>
      <c r="E58" s="26">
        <f>SUM(E59:E60)</f>
        <v>29905932.470000003</v>
      </c>
      <c r="F58" s="93">
        <v>6402160.04</v>
      </c>
      <c r="G58" s="94"/>
      <c r="H58" s="94"/>
      <c r="I58" s="95"/>
    </row>
    <row r="59" spans="1:9" ht="12.75" customHeight="1">
      <c r="A59" s="47" t="s">
        <v>166</v>
      </c>
      <c r="B59" s="48"/>
      <c r="C59" s="9"/>
      <c r="D59" s="9"/>
      <c r="E59" s="9">
        <v>27018051.87</v>
      </c>
      <c r="F59" s="96">
        <v>3421621.35</v>
      </c>
      <c r="G59" s="97"/>
      <c r="H59" s="97"/>
      <c r="I59" s="98"/>
    </row>
    <row r="60" spans="1:9" ht="17.25" customHeight="1">
      <c r="A60" s="47" t="s">
        <v>167</v>
      </c>
      <c r="B60" s="48"/>
      <c r="C60" s="23"/>
      <c r="D60" s="23"/>
      <c r="E60" s="9">
        <v>2887880.6</v>
      </c>
      <c r="F60" s="96">
        <v>2950538.69</v>
      </c>
      <c r="G60" s="97"/>
      <c r="H60" s="97"/>
      <c r="I60" s="98"/>
    </row>
    <row r="61" spans="1:9" ht="17.25" customHeight="1">
      <c r="A61" s="53" t="s">
        <v>168</v>
      </c>
      <c r="B61" s="54"/>
      <c r="E61" s="26">
        <v>62616.21</v>
      </c>
      <c r="F61" s="93">
        <v>17180.28</v>
      </c>
      <c r="G61" s="94"/>
      <c r="H61" s="94"/>
      <c r="I61" s="95"/>
    </row>
    <row r="62" spans="1:9" ht="12.75">
      <c r="A62" s="53" t="s">
        <v>169</v>
      </c>
      <c r="B62" s="54"/>
      <c r="E62" s="26">
        <v>5880443.04</v>
      </c>
      <c r="F62" s="93">
        <v>2180518.11</v>
      </c>
      <c r="G62" s="94"/>
      <c r="H62" s="94"/>
      <c r="I62" s="95"/>
    </row>
    <row r="63" spans="1:9" ht="12.75">
      <c r="A63" s="53" t="s">
        <v>170</v>
      </c>
      <c r="B63" s="54"/>
      <c r="E63" s="9">
        <f>SUM(E64:E65)</f>
        <v>367283.33</v>
      </c>
      <c r="F63" s="93">
        <v>0</v>
      </c>
      <c r="G63" s="94"/>
      <c r="H63" s="94"/>
      <c r="I63" s="95"/>
    </row>
    <row r="64" spans="1:9" ht="12.75">
      <c r="A64" s="47" t="s">
        <v>171</v>
      </c>
      <c r="B64" s="48"/>
      <c r="E64" s="9">
        <v>367283.33</v>
      </c>
      <c r="F64" s="93">
        <v>0</v>
      </c>
      <c r="G64" s="94"/>
      <c r="H64" s="94"/>
      <c r="I64" s="95"/>
    </row>
    <row r="65" spans="1:9" ht="12.75">
      <c r="A65" s="47" t="s">
        <v>172</v>
      </c>
      <c r="B65" s="48"/>
      <c r="E65" s="9">
        <v>0</v>
      </c>
      <c r="F65" s="93">
        <v>0</v>
      </c>
      <c r="G65" s="94"/>
      <c r="H65" s="94"/>
      <c r="I65" s="95"/>
    </row>
    <row r="66" spans="1:9" ht="12.75">
      <c r="A66" s="53" t="s">
        <v>173</v>
      </c>
      <c r="B66" s="54"/>
      <c r="E66" s="26">
        <v>6247726.37</v>
      </c>
      <c r="F66" s="93">
        <v>2180518.11</v>
      </c>
      <c r="G66" s="94"/>
      <c r="H66" s="94"/>
      <c r="I66" s="95"/>
    </row>
    <row r="70" spans="1:8" s="29" customFormat="1" ht="12.75">
      <c r="A70" s="30" t="s">
        <v>2</v>
      </c>
      <c r="B70" s="63" t="s">
        <v>3</v>
      </c>
      <c r="C70" s="63"/>
      <c r="E70" s="63" t="s">
        <v>176</v>
      </c>
      <c r="F70" s="63"/>
      <c r="H70" s="30" t="s">
        <v>177</v>
      </c>
    </row>
    <row r="71" spans="1:8" s="29" customFormat="1" ht="12.75">
      <c r="A71" s="30" t="s">
        <v>4</v>
      </c>
      <c r="B71" s="63" t="s">
        <v>24</v>
      </c>
      <c r="C71" s="63"/>
      <c r="E71" s="63" t="s">
        <v>25</v>
      </c>
      <c r="F71" s="63"/>
      <c r="H71" s="30" t="s">
        <v>178</v>
      </c>
    </row>
    <row r="72" spans="1:3" s="29" customFormat="1" ht="12.75">
      <c r="A72" s="30" t="s">
        <v>6</v>
      </c>
      <c r="B72" s="63" t="s">
        <v>7</v>
      </c>
      <c r="C72" s="63"/>
    </row>
  </sheetData>
  <sheetProtection selectLockedCells="1"/>
  <mergeCells count="99"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  <mergeCell ref="F65:I65"/>
    <mergeCell ref="A62:B62"/>
    <mergeCell ref="A63:B63"/>
    <mergeCell ref="A64:B64"/>
    <mergeCell ref="A65:B65"/>
    <mergeCell ref="C57:E57"/>
    <mergeCell ref="F57:I57"/>
    <mergeCell ref="A59:B59"/>
    <mergeCell ref="A61:B61"/>
    <mergeCell ref="A55:B55"/>
    <mergeCell ref="C55:E55"/>
    <mergeCell ref="F55:I55"/>
    <mergeCell ref="C56:E56"/>
    <mergeCell ref="F56:I56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27:B27"/>
    <mergeCell ref="A43:B43"/>
    <mergeCell ref="E41:F41"/>
    <mergeCell ref="G41:H41"/>
    <mergeCell ref="G30:I30"/>
    <mergeCell ref="G31:I31"/>
    <mergeCell ref="G32:I32"/>
    <mergeCell ref="G28:I28"/>
    <mergeCell ref="G29:I29"/>
    <mergeCell ref="A32:F32"/>
    <mergeCell ref="A53:B53"/>
    <mergeCell ref="C52:E52"/>
    <mergeCell ref="C51:E51"/>
    <mergeCell ref="C53:E53"/>
    <mergeCell ref="A51:B51"/>
    <mergeCell ref="A52:B52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G34:I34"/>
    <mergeCell ref="I10:I11"/>
    <mergeCell ref="A21:B21"/>
    <mergeCell ref="A26:B26"/>
    <mergeCell ref="A15:B15"/>
    <mergeCell ref="A16:B16"/>
    <mergeCell ref="A17:B17"/>
    <mergeCell ref="A18:B18"/>
    <mergeCell ref="A20:B20"/>
    <mergeCell ref="A13:B13"/>
    <mergeCell ref="A14:B14"/>
    <mergeCell ref="F53:I53"/>
    <mergeCell ref="A35:F35"/>
    <mergeCell ref="A37:F37"/>
    <mergeCell ref="G37:I37"/>
    <mergeCell ref="A50:B50"/>
    <mergeCell ref="C50:E50"/>
    <mergeCell ref="F50:I50"/>
    <mergeCell ref="A44:B44"/>
    <mergeCell ref="A45:B45"/>
    <mergeCell ref="A47:B47"/>
    <mergeCell ref="A48:B48"/>
    <mergeCell ref="G35:I35"/>
    <mergeCell ref="F51:I51"/>
    <mergeCell ref="F52:I52"/>
    <mergeCell ref="G38:I38"/>
    <mergeCell ref="A41:B42"/>
    <mergeCell ref="C41:C42"/>
    <mergeCell ref="D41:D42"/>
    <mergeCell ref="I41:I42"/>
    <mergeCell ref="A46:B4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2018-07-25T19:02:29Z</dcterms:modified>
  <cp:category/>
  <cp:version/>
  <cp:contentType/>
  <cp:contentStatus/>
</cp:coreProperties>
</file>