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2º Bim" sheetId="1" r:id="rId1"/>
    <sheet name="Dep Resultado Primário - 2º Bim" sheetId="2" r:id="rId2"/>
  </sheets>
  <definedNames>
    <definedName name="_xlfn.SUMIFS" hidden="1">#NAME?</definedName>
    <definedName name="_xlnm.Print_Area" localSheetId="1">'Dep Resultado Primário - 2º Bim'!$A$1:$I$118</definedName>
    <definedName name="_xlnm.Print_Area" localSheetId="0">'Rec Resultado Primário - 2º Bim'!$A$1:$D$59</definedName>
    <definedName name="Z_FED31D73_12BC_4C9A_9468_72952A34E245_.wvu.PrintArea" localSheetId="1" hidden="1">'Dep Resultado Primário - 2º Bim'!$A$1:$E$118</definedName>
    <definedName name="Z_FED31D73_12BC_4C9A_9468_72952A34E245_.wvu.PrintArea" localSheetId="0" hidden="1">'Rec Resultado Primário - 2º Bim'!$A$1:$D$59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2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<sst xmlns="http://schemas.openxmlformats.org/spreadsheetml/2006/main" count="178" uniqueCount="152">
  <si>
    <t>(Art.  53, Inciso III da LC. 101/00)</t>
  </si>
  <si>
    <t xml:space="preserve">ADMINISTRAÇÃO DIRETA, INDIRETA E FUNDACIONAL </t>
  </si>
  <si>
    <t>MUNICÍPIO DE ATIBAIA</t>
  </si>
  <si>
    <t>Previsão Atualizada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</si>
  <si>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</si>
  <si>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</si>
  <si>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</si>
  <si>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</si>
  <si>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</si>
  <si>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</si>
  <si>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</si>
  <si>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</si>
  <si>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</si>
  <si>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</si>
  <si>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</si>
  <si>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</si>
  <si>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</si>
  <si>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</si>
  <si>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</si>
  <si>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</si>
  <si>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</si>
  <si>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Receitas Previdenciárias</t>
  </si>
  <si>
    <t>Outras Receitas de Contribuições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</si>
  <si>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</si>
  <si>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</si>
  <si>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</si>
  <si>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</si>
  <si>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</si>
  <si>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</si>
  <si>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</si>
  <si>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</si>
  <si>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</si>
  <si>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</si>
  <si>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</si>
  <si>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</si>
  <si>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</si>
  <si>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</si>
  <si>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</si>
  <si>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Saulo Pedroso de Souza</t>
  </si>
  <si>
    <t>Em 2017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</si>
  <si>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</si>
  <si>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</si>
  <si>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</si>
  <si>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</si>
  <si>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</si>
  <si>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</si>
  <si>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</si>
  <si>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</si>
  <si>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</si>
  <si>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</si>
  <si>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</si>
  <si>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</si>
  <si>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</si>
  <si>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</si>
  <si>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</si>
  <si>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</si>
  <si>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</si>
  <si>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</si>
  <si>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</si>
  <si>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</si>
  <si>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</si>
  <si>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</si>
  <si>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</si>
  <si>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</si>
  <si>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</si>
  <si>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Até o Bimestre 2018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</si>
  <si>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</si>
  <si>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</si>
  <si>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</si>
  <si>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</si>
  <si>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</si>
  <si>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Concessão de Empréstimos (XVII)</t>
  </si>
  <si>
    <t>Aquisição de Título de Capital já Integralizados (XVIII)</t>
  </si>
  <si>
    <t>Demais Inversões Financeiras (XIX)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</si>
  <si>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</si>
  <si>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</si>
  <si>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</si>
  <si>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</si>
  <si>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</si>
  <si>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</si>
  <si>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</si>
  <si>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</si>
  <si>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</si>
  <si>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</si>
  <si>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</si>
  <si>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</si>
  <si>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</si>
  <si>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</si>
  <si>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</si>
  <si>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</si>
  <si>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</si>
  <si>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Até o bimestre  2018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</si>
  <si>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</si>
  <si>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</si>
  <si>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</si>
  <si>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</si>
  <si>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</si>
  <si>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Em 31/dez/2017 (a)</t>
  </si>
  <si>
    <t>Até o bimestre 2018 (b)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</si>
  <si>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</si>
  <si>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</si>
  <si>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</si>
  <si>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</si>
  <si>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</si>
  <si>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</si>
  <si>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</si>
  <si>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</si>
  <si>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Até o Bimestre  2018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</si>
  <si>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</si>
  <si>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</si>
  <si>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</si>
  <si>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</si>
  <si>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</si>
  <si>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</si>
  <si>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</si>
  <si>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</si>
  <si>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</si>
  <si>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</si>
  <si>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</si>
  <si>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</si>
  <si>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</si>
  <si>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</si>
  <si>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</si>
  <si>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</si>
  <si>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PREVISÃO ATUALIZADA</t>
  </si>
  <si>
    <t>RECEITAS REALIZADAS</t>
  </si>
  <si>
    <t>Até o Bimestre/</t>
  </si>
  <si>
    <t>RECEITA PRIMÁRIA TOTAL  (VII) = (I + VI)</t>
  </si>
  <si>
    <t>DOTAÇÃO</t>
  </si>
  <si>
    <t>DESPESAS EMPENHADAS</t>
  </si>
  <si>
    <t>DESPESAS LIQUIDADAS</t>
  </si>
  <si>
    <t>INSCRITAS EM RESTOS A PAGAR NÃO PROCESSADOS</t>
  </si>
  <si>
    <t xml:space="preserve"> Em 2018</t>
  </si>
  <si>
    <t>DESPESA PRIMÁRIA TOTAL (XVIII) = (X + XV + XVI + XVII)</t>
  </si>
  <si>
    <t xml:space="preserve">RESULTADO PRIMÁRIO (XIX) = (VII - XVIII) </t>
  </si>
  <si>
    <t>DISCRIMINAÇÃO DA META FISCAL DE RESULTADO PRIMÁRIO</t>
  </si>
  <si>
    <t>VALOR CORRENTE</t>
  </si>
  <si>
    <t>META DE RESULTADO PRIMÁRIO FIXADA NO ANEXO DE METAS FISCAIS DA LDO P/ O EXERCÍCIO DE REFERÊNCIA</t>
  </si>
  <si>
    <t>RESULTADO NOMINAL CONFORME MODELO DA 7ª EDIÇÃO DO MDF</t>
  </si>
  <si>
    <t>PERÍODO DE REFERÊNCIA</t>
  </si>
  <si>
    <t xml:space="preserve">RESULTADO NOMINAL 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</si>
  <si>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</si>
  <si>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</si>
  <si>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</si>
  <si>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</si>
  <si>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</si>
  <si>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</si>
  <si>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</si>
  <si>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ACIMA DA LINHA</t>
  </si>
  <si>
    <t>Dotação Atualizada</t>
  </si>
  <si>
    <t>2º BIMESTRE DE 2018</t>
  </si>
  <si>
    <t>Silvio Ramon Llaguno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</si>
</sst>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horizontal="left" vertical="center" indent="1"/>
      <protection hidden="1"/>
    </xf>
    <xf numFmtId="0" fontId="28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9" fillId="14" borderId="16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vertical="center"/>
      <protection hidden="1"/>
    </xf>
    <xf numFmtId="0" fontId="29" fillId="14" borderId="17" xfId="53" applyFont="1" applyFill="1" applyBorder="1" applyAlignment="1" applyProtection="1">
      <alignment vertical="center"/>
      <protection hidden="1"/>
    </xf>
    <xf numFmtId="0" fontId="7" fillId="0" borderId="16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0" fontId="6" fillId="23" borderId="16" xfId="53" applyFont="1" applyFill="1" applyBorder="1" applyAlignment="1" applyProtection="1">
      <alignment vertical="center"/>
      <protection hidden="1"/>
    </xf>
    <xf numFmtId="0" fontId="6" fillId="23" borderId="0" xfId="53" applyFont="1" applyFill="1" applyBorder="1" applyAlignment="1" applyProtection="1">
      <alignment vertical="center"/>
      <protection hidden="1"/>
    </xf>
    <xf numFmtId="0" fontId="29" fillId="14" borderId="18" xfId="53" applyFont="1" applyFill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3" fillId="0" borderId="0" xfId="49" applyFont="1" applyFill="1" applyBorder="1" applyAlignment="1">
      <alignment horizontal="center" vertical="center"/>
      <protection/>
    </xf>
    <xf numFmtId="0" fontId="33" fillId="0" borderId="0" xfId="49" applyFont="1" applyFill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 hidden="1"/>
    </xf>
    <xf numFmtId="0" fontId="33" fillId="0" borderId="0" xfId="49" applyFont="1" applyFill="1" applyBorder="1" applyAlignment="1">
      <alignment vertical="center"/>
      <protection/>
    </xf>
    <xf numFmtId="0" fontId="7" fillId="0" borderId="0" xfId="53" applyFont="1" applyBorder="1" applyAlignment="1" applyProtection="1">
      <alignment horizontal="left" vertical="center" indent="2"/>
      <protection hidden="1"/>
    </xf>
    <xf numFmtId="0" fontId="33" fillId="0" borderId="0" xfId="49" applyFont="1" applyFill="1" applyBorder="1" applyAlignment="1">
      <alignment horizontal="right" vertical="center"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49" applyNumberFormat="1" applyFont="1" applyFill="1" applyBorder="1" applyAlignment="1">
      <alignment/>
      <protection/>
    </xf>
    <xf numFmtId="0" fontId="35" fillId="0" borderId="0" xfId="49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37" fontId="5" fillId="0" borderId="0" xfId="0" applyNumberFormat="1" applyFont="1" applyFill="1" applyBorder="1" applyAlignment="1">
      <alignment/>
    </xf>
    <xf numFmtId="171" fontId="7" fillId="0" borderId="0" xfId="53" applyNumberFormat="1" applyFont="1" applyBorder="1" applyAlignment="1" applyProtection="1">
      <alignment vertical="center"/>
      <protection hidden="1"/>
    </xf>
    <xf numFmtId="0" fontId="33" fillId="0" borderId="0" xfId="0" applyFont="1" applyFill="1" applyBorder="1" applyAlignment="1">
      <alignment vertical="center"/>
    </xf>
    <xf numFmtId="0" fontId="34" fillId="0" borderId="19" xfId="0" applyNumberFormat="1" applyFont="1" applyFill="1" applyBorder="1" applyAlignment="1">
      <alignment/>
    </xf>
    <xf numFmtId="3" fontId="33" fillId="0" borderId="19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13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39" fontId="6" fillId="0" borderId="15" xfId="53" applyNumberFormat="1" applyFont="1" applyFill="1" applyBorder="1" applyAlignment="1" applyProtection="1">
      <alignment horizontal="right" vertical="center"/>
      <protection hidden="1"/>
    </xf>
    <xf numFmtId="39" fontId="6" fillId="0" borderId="20" xfId="53" applyNumberFormat="1" applyFont="1" applyFill="1" applyBorder="1" applyAlignment="1" applyProtection="1">
      <alignment horizontal="right" vertical="center"/>
      <protection hidden="1"/>
    </xf>
    <xf numFmtId="39" fontId="6" fillId="0" borderId="21" xfId="53" applyNumberFormat="1" applyFont="1" applyFill="1" applyBorder="1" applyAlignment="1" applyProtection="1">
      <alignment horizontal="right" vertical="center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29" fillId="14" borderId="22" xfId="53" applyFont="1" applyFill="1" applyBorder="1" applyAlignment="1" applyProtection="1">
      <alignment horizontal="center" vertical="center"/>
      <protection hidden="1"/>
    </xf>
    <xf numFmtId="0" fontId="29" fillId="14" borderId="23" xfId="53" applyFont="1" applyFill="1" applyBorder="1" applyAlignment="1" applyProtection="1">
      <alignment horizontal="center" vertical="center"/>
      <protection hidden="1"/>
    </xf>
    <xf numFmtId="0" fontId="29" fillId="14" borderId="24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8" fillId="0" borderId="13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9" fillId="14" borderId="25" xfId="53" applyFont="1" applyFill="1" applyBorder="1" applyAlignment="1" applyProtection="1">
      <alignment horizontal="center" vertical="center"/>
      <protection hidden="1"/>
    </xf>
    <xf numFmtId="0" fontId="29" fillId="14" borderId="13" xfId="53" applyFont="1" applyFill="1" applyBorder="1" applyAlignment="1" applyProtection="1">
      <alignment horizontal="center" vertical="center"/>
      <protection hidden="1"/>
    </xf>
    <xf numFmtId="0" fontId="6" fillId="23" borderId="26" xfId="53" applyFont="1" applyFill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8" fillId="0" borderId="13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171" fontId="6" fillId="23" borderId="15" xfId="53" applyNumberFormat="1" applyFont="1" applyFill="1" applyBorder="1" applyAlignment="1" applyProtection="1">
      <alignment horizontal="center" vertical="center"/>
      <protection locked="0"/>
    </xf>
    <xf numFmtId="171" fontId="6" fillId="23" borderId="20" xfId="53" applyNumberFormat="1" applyFont="1" applyFill="1" applyBorder="1" applyAlignment="1" applyProtection="1">
      <alignment horizontal="center" vertical="center"/>
      <protection locked="0"/>
    </xf>
    <xf numFmtId="171" fontId="6" fillId="23" borderId="21" xfId="53" applyNumberFormat="1" applyFont="1" applyFill="1" applyBorder="1" applyAlignment="1" applyProtection="1">
      <alignment horizontal="center" vertical="center"/>
      <protection locked="0"/>
    </xf>
    <xf numFmtId="0" fontId="29" fillId="14" borderId="27" xfId="53" applyFont="1" applyFill="1" applyBorder="1" applyAlignment="1" applyProtection="1">
      <alignment horizontal="center" vertical="center"/>
      <protection hidden="1"/>
    </xf>
    <xf numFmtId="0" fontId="29" fillId="14" borderId="28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29" fillId="14" borderId="20" xfId="53" applyFont="1" applyFill="1" applyBorder="1" applyAlignment="1" applyProtection="1">
      <alignment horizontal="center" vertical="center"/>
      <protection hidden="1"/>
    </xf>
    <xf numFmtId="0" fontId="29" fillId="14" borderId="21" xfId="53" applyFont="1" applyFill="1" applyBorder="1" applyAlignment="1" applyProtection="1">
      <alignment horizontal="center" vertical="center"/>
      <protection hidden="1"/>
    </xf>
    <xf numFmtId="0" fontId="29" fillId="14" borderId="30" xfId="53" applyFont="1" applyFill="1" applyBorder="1" applyAlignment="1" applyProtection="1">
      <alignment horizontal="center" vertical="center"/>
      <protection hidden="1"/>
    </xf>
    <xf numFmtId="0" fontId="29" fillId="14" borderId="31" xfId="53" applyFont="1" applyFill="1" applyBorder="1" applyAlignment="1" applyProtection="1">
      <alignment horizontal="center" vertical="center"/>
      <protection hidden="1"/>
    </xf>
    <xf numFmtId="0" fontId="29" fillId="14" borderId="32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 wrapText="1"/>
      <protection hidden="1"/>
    </xf>
    <xf numFmtId="0" fontId="29" fillId="14" borderId="32" xfId="53" applyFont="1" applyFill="1" applyBorder="1" applyAlignment="1" applyProtection="1">
      <alignment horizontal="center" vertical="center" wrapText="1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0" fontId="29" fillId="14" borderId="17" xfId="53" applyFont="1" applyFill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171" fontId="7" fillId="0" borderId="20" xfId="53" applyNumberFormat="1" applyFont="1" applyBorder="1" applyAlignment="1" applyProtection="1">
      <alignment horizontal="center" vertical="center"/>
      <protection hidden="1"/>
    </xf>
    <xf numFmtId="171" fontId="7" fillId="0" borderId="33" xfId="53" applyNumberFormat="1" applyFont="1" applyBorder="1" applyAlignment="1" applyProtection="1">
      <alignment horizontal="center" vertical="center"/>
      <protection hidden="1"/>
    </xf>
    <xf numFmtId="171" fontId="0" fillId="0" borderId="0" xfId="58" applyFill="1" applyBorder="1" applyAlignment="1">
      <alignment horizontal="center" wrapText="1"/>
    </xf>
    <xf numFmtId="0" fontId="29" fillId="14" borderId="34" xfId="53" applyFont="1" applyFill="1" applyBorder="1" applyAlignment="1" applyProtection="1">
      <alignment horizontal="center" vertical="center"/>
      <protection hidden="1"/>
    </xf>
    <xf numFmtId="0" fontId="29" fillId="14" borderId="35" xfId="53" applyFont="1" applyFill="1" applyBorder="1" applyAlignment="1" applyProtection="1">
      <alignment horizontal="center" vertical="center"/>
      <protection hidden="1"/>
    </xf>
    <xf numFmtId="0" fontId="29" fillId="14" borderId="36" xfId="53" applyFont="1" applyFill="1" applyBorder="1" applyAlignment="1" applyProtection="1">
      <alignment horizontal="center" vertical="center"/>
      <protection hidden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1" fontId="6" fillId="0" borderId="33" xfId="53" applyNumberFormat="1" applyFont="1" applyBorder="1" applyAlignment="1" applyProtection="1">
      <alignment horizontal="center" vertical="center"/>
      <protection hidden="1"/>
    </xf>
    <xf numFmtId="174" fontId="33" fillId="0" borderId="0" xfId="49" applyNumberFormat="1" applyFont="1" applyFill="1" applyBorder="1" applyAlignment="1">
      <alignment horizontal="right"/>
      <protection/>
    </xf>
    <xf numFmtId="3" fontId="37" fillId="0" borderId="0" xfId="0" applyNumberFormat="1" applyFont="1" applyFill="1" applyBorder="1" applyAlignment="1">
      <alignment horizontal="center" vertical="center"/>
    </xf>
    <xf numFmtId="171" fontId="7" fillId="0" borderId="0" xfId="53" applyNumberFormat="1" applyFont="1" applyBorder="1" applyAlignment="1" applyProtection="1">
      <alignment horizontal="center" vertical="center"/>
      <protection hidden="1"/>
    </xf>
    <xf numFmtId="0" fontId="29" fillId="14" borderId="0" xfId="53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showGridLines="0" zoomScalePageLayoutView="0" workbookViewId="0" topLeftCell="A38">
      <selection activeCell="C56" sqref="C56:D56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0.25">
      <c r="A1" s="85" t="s">
        <v>40</v>
      </c>
      <c r="B1" s="85"/>
      <c r="C1" s="85"/>
      <c r="D1" s="85"/>
    </row>
    <row r="2" spans="1:4" ht="18">
      <c r="A2" s="86" t="s">
        <v>0</v>
      </c>
      <c r="B2" s="86"/>
      <c r="C2" s="86"/>
      <c r="D2" s="86"/>
    </row>
    <row r="3" spans="1:4" ht="18">
      <c r="A3" s="86" t="s">
        <v>1</v>
      </c>
      <c r="B3" s="86"/>
      <c r="C3" s="86"/>
      <c r="D3" s="86"/>
    </row>
    <row r="4" spans="1:4" ht="18">
      <c r="A4" s="6" t="s">
        <v>2</v>
      </c>
      <c r="B4" s="4"/>
      <c r="C4" s="5"/>
      <c r="D4" s="5"/>
    </row>
    <row r="5" spans="1:4" ht="18">
      <c r="A5" s="6" t="s">
        <v>150</v>
      </c>
      <c r="B5" s="4"/>
      <c r="C5" s="5"/>
      <c r="D5" s="5"/>
    </row>
    <row r="6" spans="1:4" ht="18">
      <c r="A6" s="6"/>
      <c r="B6" s="4"/>
      <c r="C6" s="5"/>
      <c r="D6" s="5"/>
    </row>
    <row r="7" spans="1:4" ht="15">
      <c r="A7" s="35" t="s">
        <v>41</v>
      </c>
      <c r="B7" s="3"/>
      <c r="C7" s="3"/>
      <c r="D7" s="3"/>
    </row>
    <row r="8" spans="1:4" ht="15">
      <c r="A8" s="35"/>
      <c r="B8" s="3"/>
      <c r="C8" s="3"/>
      <c r="D8" s="3"/>
    </row>
    <row r="9" spans="1:4" ht="13.5" thickBot="1">
      <c r="A9" s="82" t="s">
        <v>148</v>
      </c>
      <c r="B9" s="83"/>
      <c r="C9" s="83"/>
      <c r="D9" s="83"/>
    </row>
    <row r="10" spans="1:4" ht="19.5" customHeight="1" thickTop="1">
      <c r="A10" s="97" t="s">
        <v>14</v>
      </c>
      <c r="B10" s="93"/>
      <c r="C10" s="93" t="s">
        <v>3</v>
      </c>
      <c r="D10" s="31" t="s">
        <v>66</v>
      </c>
    </row>
    <row r="11" spans="1:4" ht="19.5" customHeight="1">
      <c r="A11" s="98"/>
      <c r="B11" s="94"/>
      <c r="C11" s="94"/>
      <c r="D11" s="34" t="s">
        <v>65</v>
      </c>
    </row>
    <row r="12" spans="1:4" ht="19.5" customHeight="1">
      <c r="A12" s="89" t="s">
        <v>15</v>
      </c>
      <c r="B12" s="90"/>
      <c r="C12" s="10">
        <f>SUM(C13+C19+C22+C25+C34)</f>
        <v>495747113.78000003</v>
      </c>
      <c r="D12" s="10">
        <f>SUM(D13+D19+D22+D25+D34)</f>
        <v>175971425.27999997</v>
      </c>
    </row>
    <row r="13" spans="1:4" ht="19.5" customHeight="1">
      <c r="A13" s="87" t="s">
        <v>16</v>
      </c>
      <c r="B13" s="88"/>
      <c r="C13" s="13">
        <f>SUM(C14:C18)</f>
        <v>215208535</v>
      </c>
      <c r="D13" s="13">
        <f>SUM(D14:D18)</f>
        <v>79285885.10999998</v>
      </c>
    </row>
    <row r="14" spans="1:4" ht="19.5" customHeight="1">
      <c r="A14" s="91" t="s">
        <v>17</v>
      </c>
      <c r="B14" s="92"/>
      <c r="C14" s="8">
        <v>113062600</v>
      </c>
      <c r="D14" s="8">
        <v>48878019.75</v>
      </c>
    </row>
    <row r="15" spans="1:4" ht="19.5" customHeight="1">
      <c r="A15" s="91" t="s">
        <v>18</v>
      </c>
      <c r="B15" s="92"/>
      <c r="C15" s="8">
        <v>51241700</v>
      </c>
      <c r="D15" s="8">
        <v>19158792.04</v>
      </c>
    </row>
    <row r="16" spans="1:4" ht="19.5" customHeight="1">
      <c r="A16" s="91" t="s">
        <v>19</v>
      </c>
      <c r="B16" s="92"/>
      <c r="C16" s="8">
        <v>17544200</v>
      </c>
      <c r="D16" s="8">
        <v>3576861.03</v>
      </c>
    </row>
    <row r="17" spans="1:4" ht="19.5" customHeight="1">
      <c r="A17" s="91" t="s">
        <v>20</v>
      </c>
      <c r="B17" s="92"/>
      <c r="C17" s="9">
        <v>14875635</v>
      </c>
      <c r="D17" s="9">
        <v>5023631.55</v>
      </c>
    </row>
    <row r="18" spans="1:4" ht="19.5" customHeight="1">
      <c r="A18" s="91" t="s">
        <v>42</v>
      </c>
      <c r="B18" s="92"/>
      <c r="C18" s="9">
        <v>18484400</v>
      </c>
      <c r="D18" s="9">
        <v>2648580.74</v>
      </c>
    </row>
    <row r="19" spans="1:4" ht="19.5" customHeight="1">
      <c r="A19" s="87" t="s">
        <v>43</v>
      </c>
      <c r="B19" s="88"/>
      <c r="C19" s="13">
        <f>SUM(C20:C21)</f>
        <v>8722000</v>
      </c>
      <c r="D19" s="13">
        <f>SUM(D20:D21)</f>
        <v>2858264.33</v>
      </c>
    </row>
    <row r="20" spans="1:4" ht="19.5" customHeight="1">
      <c r="A20" s="91" t="s">
        <v>21</v>
      </c>
      <c r="B20" s="92"/>
      <c r="C20" s="8">
        <v>147700</v>
      </c>
      <c r="D20" s="8">
        <v>34586.68</v>
      </c>
    </row>
    <row r="21" spans="1:4" ht="19.5" customHeight="1">
      <c r="A21" s="91" t="s">
        <v>22</v>
      </c>
      <c r="B21" s="92"/>
      <c r="C21" s="8">
        <v>8574300</v>
      </c>
      <c r="D21" s="8">
        <v>2823677.65</v>
      </c>
    </row>
    <row r="22" spans="1:4" ht="19.5" customHeight="1">
      <c r="A22" s="87" t="s">
        <v>44</v>
      </c>
      <c r="B22" s="88"/>
      <c r="C22" s="13">
        <f>SUM(C23,C24)</f>
        <v>4258382.859999999</v>
      </c>
      <c r="D22" s="13">
        <f>SUM(D23:D24)</f>
        <v>899748.26</v>
      </c>
    </row>
    <row r="23" spans="1:4" ht="19.5" customHeight="1">
      <c r="A23" s="91" t="s">
        <v>45</v>
      </c>
      <c r="B23" s="92"/>
      <c r="C23" s="8">
        <v>4030682.86</v>
      </c>
      <c r="D23" s="8">
        <v>388751.15</v>
      </c>
    </row>
    <row r="24" spans="1:4" ht="19.5" customHeight="1">
      <c r="A24" s="91" t="s">
        <v>46</v>
      </c>
      <c r="B24" s="92"/>
      <c r="C24" s="8">
        <v>227700</v>
      </c>
      <c r="D24" s="8">
        <v>510997.11</v>
      </c>
    </row>
    <row r="25" spans="1:4" ht="19.5" customHeight="1">
      <c r="A25" s="87" t="s">
        <v>23</v>
      </c>
      <c r="B25" s="88"/>
      <c r="C25" s="13">
        <f>SUM(C26:C33)</f>
        <v>258800595.92000002</v>
      </c>
      <c r="D25" s="13">
        <f>SUM(D26:D33)</f>
        <v>89738276.16</v>
      </c>
    </row>
    <row r="26" spans="1:4" ht="19.5" customHeight="1">
      <c r="A26" s="91" t="s">
        <v>24</v>
      </c>
      <c r="B26" s="92"/>
      <c r="C26" s="8">
        <v>55574900</v>
      </c>
      <c r="D26" s="8">
        <v>16347985.96</v>
      </c>
    </row>
    <row r="27" spans="1:4" ht="19.5" customHeight="1">
      <c r="A27" s="91" t="s">
        <v>25</v>
      </c>
      <c r="B27" s="92"/>
      <c r="C27" s="8">
        <v>106551900</v>
      </c>
      <c r="D27" s="8">
        <v>29168901.28</v>
      </c>
    </row>
    <row r="28" spans="1:4" ht="19.5" customHeight="1">
      <c r="A28" s="91" t="s">
        <v>26</v>
      </c>
      <c r="B28" s="92"/>
      <c r="C28" s="8">
        <v>33836706</v>
      </c>
      <c r="D28" s="8">
        <v>22485652.29</v>
      </c>
    </row>
    <row r="29" spans="1:4" ht="19.5" customHeight="1">
      <c r="A29" s="32" t="s">
        <v>47</v>
      </c>
      <c r="B29" s="33"/>
      <c r="C29" s="8">
        <v>105200</v>
      </c>
      <c r="D29" s="8">
        <v>7665.52</v>
      </c>
    </row>
    <row r="30" spans="1:4" ht="19.5" customHeight="1">
      <c r="A30" s="32" t="s">
        <v>48</v>
      </c>
      <c r="B30" s="33"/>
      <c r="C30" s="8">
        <v>505300</v>
      </c>
      <c r="D30" s="8">
        <v>139154.36</v>
      </c>
    </row>
    <row r="31" spans="1:4" ht="19.5" customHeight="1">
      <c r="A31" s="32" t="s">
        <v>49</v>
      </c>
      <c r="B31" s="33"/>
      <c r="C31" s="8">
        <v>0</v>
      </c>
      <c r="D31" s="8">
        <v>0</v>
      </c>
    </row>
    <row r="32" spans="1:4" ht="19.5" customHeight="1">
      <c r="A32" s="32" t="s">
        <v>50</v>
      </c>
      <c r="B32" s="33"/>
      <c r="C32" s="8">
        <v>21134999</v>
      </c>
      <c r="D32" s="8">
        <v>7754655.57</v>
      </c>
    </row>
    <row r="33" spans="1:4" ht="19.5" customHeight="1">
      <c r="A33" s="91" t="s">
        <v>28</v>
      </c>
      <c r="B33" s="92"/>
      <c r="C33" s="9">
        <v>41091590.92</v>
      </c>
      <c r="D33" s="9">
        <v>13834261.18</v>
      </c>
    </row>
    <row r="34" spans="1:4" ht="19.5" customHeight="1">
      <c r="A34" s="87" t="s">
        <v>29</v>
      </c>
      <c r="B34" s="88"/>
      <c r="C34" s="13">
        <f>SUM(C35:C36)</f>
        <v>8757600</v>
      </c>
      <c r="D34" s="13">
        <f>SUM(D35:D36)</f>
        <v>3189251.42</v>
      </c>
    </row>
    <row r="35" spans="1:4" ht="19.5" customHeight="1">
      <c r="A35" s="91" t="s">
        <v>51</v>
      </c>
      <c r="B35" s="92"/>
      <c r="C35" s="8">
        <v>0</v>
      </c>
      <c r="D35" s="8">
        <v>0</v>
      </c>
    </row>
    <row r="36" spans="1:4" ht="19.5" customHeight="1">
      <c r="A36" s="91" t="s">
        <v>52</v>
      </c>
      <c r="B36" s="92"/>
      <c r="C36" s="8">
        <v>8757600</v>
      </c>
      <c r="D36" s="8">
        <v>3189251.42</v>
      </c>
    </row>
    <row r="37" spans="1:4" ht="19.5" customHeight="1">
      <c r="A37" s="89" t="s">
        <v>53</v>
      </c>
      <c r="B37" s="90"/>
      <c r="C37" s="14">
        <v>491716430.92</v>
      </c>
      <c r="D37" s="14">
        <v>175582674.13</v>
      </c>
    </row>
    <row r="38" spans="1:4" ht="19.5" customHeight="1">
      <c r="A38" s="28" t="s">
        <v>54</v>
      </c>
      <c r="B38" s="29"/>
      <c r="C38" s="14">
        <v>53873466.05</v>
      </c>
      <c r="D38" s="14">
        <v>2760576.39</v>
      </c>
    </row>
    <row r="39" spans="1:4" ht="19.5" customHeight="1">
      <c r="A39" s="87" t="s">
        <v>55</v>
      </c>
      <c r="B39" s="88"/>
      <c r="C39" s="13">
        <v>41649800</v>
      </c>
      <c r="D39" s="13">
        <v>1639989.83</v>
      </c>
    </row>
    <row r="40" spans="1:4" ht="19.5" customHeight="1">
      <c r="A40" s="87" t="s">
        <v>56</v>
      </c>
      <c r="B40" s="88"/>
      <c r="C40" s="13">
        <v>0</v>
      </c>
      <c r="D40" s="13">
        <v>0</v>
      </c>
    </row>
    <row r="41" spans="1:4" ht="19.5" customHeight="1">
      <c r="A41" s="87" t="s">
        <v>57</v>
      </c>
      <c r="B41" s="88"/>
      <c r="C41" s="13">
        <v>50000</v>
      </c>
      <c r="D41" s="13">
        <v>0</v>
      </c>
    </row>
    <row r="42" spans="1:4" ht="19.5" customHeight="1">
      <c r="A42" s="32" t="s">
        <v>58</v>
      </c>
      <c r="B42" s="30"/>
      <c r="C42" s="9">
        <v>0</v>
      </c>
      <c r="D42" s="13"/>
    </row>
    <row r="43" spans="1:4" ht="19.5" customHeight="1">
      <c r="A43" s="32" t="s">
        <v>59</v>
      </c>
      <c r="B43" s="30"/>
      <c r="C43" s="9">
        <v>50000</v>
      </c>
      <c r="D43" s="13"/>
    </row>
    <row r="44" spans="1:4" ht="19.5" customHeight="1">
      <c r="A44" s="32" t="s">
        <v>60</v>
      </c>
      <c r="B44" s="30"/>
      <c r="C44" s="13">
        <v>0</v>
      </c>
      <c r="D44" s="13"/>
    </row>
    <row r="45" spans="1:4" ht="19.5" customHeight="1">
      <c r="A45" s="87" t="s">
        <v>30</v>
      </c>
      <c r="B45" s="88"/>
      <c r="C45" s="13">
        <f>SUM(C46:C47)</f>
        <v>12173666.05</v>
      </c>
      <c r="D45" s="13">
        <f>SUM(D46:D47)</f>
        <v>1120586.56</v>
      </c>
    </row>
    <row r="46" spans="1:4" ht="19.5" customHeight="1">
      <c r="A46" s="91" t="s">
        <v>27</v>
      </c>
      <c r="B46" s="92"/>
      <c r="C46" s="8">
        <v>12173666.05</v>
      </c>
      <c r="D46" s="8">
        <v>1120586.56</v>
      </c>
    </row>
    <row r="47" spans="1:4" ht="19.5" customHeight="1">
      <c r="A47" s="91" t="s">
        <v>31</v>
      </c>
      <c r="B47" s="92"/>
      <c r="C47" s="8">
        <v>0</v>
      </c>
      <c r="D47" s="8">
        <v>0</v>
      </c>
    </row>
    <row r="48" spans="1:4" ht="19.5" customHeight="1">
      <c r="A48" s="87" t="s">
        <v>32</v>
      </c>
      <c r="B48" s="88"/>
      <c r="C48" s="13">
        <v>0</v>
      </c>
      <c r="D48" s="13">
        <v>0</v>
      </c>
    </row>
    <row r="49" spans="1:4" ht="19.5" customHeight="1">
      <c r="A49" s="91" t="s">
        <v>61</v>
      </c>
      <c r="B49" s="92"/>
      <c r="C49" s="13"/>
      <c r="D49" s="13"/>
    </row>
    <row r="50" spans="1:4" ht="19.5" customHeight="1">
      <c r="A50" s="91" t="s">
        <v>62</v>
      </c>
      <c r="B50" s="92"/>
      <c r="C50" s="13"/>
      <c r="D50" s="13"/>
    </row>
    <row r="51" spans="1:4" ht="19.5" customHeight="1">
      <c r="A51" s="89" t="s">
        <v>63</v>
      </c>
      <c r="B51" s="90"/>
      <c r="C51" s="14">
        <f>SUM(C45)</f>
        <v>12173666.05</v>
      </c>
      <c r="D51" s="14">
        <v>1120586.56</v>
      </c>
    </row>
    <row r="52" spans="1:4" ht="19.5" customHeight="1" thickBot="1">
      <c r="A52" s="99" t="s">
        <v>64</v>
      </c>
      <c r="B52" s="75"/>
      <c r="C52" s="17">
        <v>503890096.97</v>
      </c>
      <c r="D52" s="17">
        <v>176703260.69</v>
      </c>
    </row>
    <row r="53" spans="1:4" ht="15" customHeight="1" thickTop="1">
      <c r="A53" s="95"/>
      <c r="B53" s="96"/>
      <c r="C53" s="3"/>
      <c r="D53" s="3"/>
    </row>
    <row r="55" spans="1:4" ht="12.75">
      <c r="A55" s="84" t="s">
        <v>4</v>
      </c>
      <c r="B55" s="84"/>
      <c r="C55" s="84" t="s">
        <v>151</v>
      </c>
      <c r="D55" s="84"/>
    </row>
    <row r="56" spans="1:4" ht="12.75">
      <c r="A56" s="84" t="s">
        <v>8</v>
      </c>
      <c r="B56" s="84"/>
      <c r="C56" s="84" t="s">
        <v>7</v>
      </c>
      <c r="D56" s="84"/>
    </row>
    <row r="57" spans="1:2" ht="12.75">
      <c r="A57" s="84" t="s">
        <v>10</v>
      </c>
      <c r="B57" s="84"/>
    </row>
    <row r="60" spans="1:4" ht="12.75">
      <c r="A60" s="84" t="s">
        <v>5</v>
      </c>
      <c r="B60" s="84"/>
      <c r="C60" s="84" t="s">
        <v>38</v>
      </c>
      <c r="D60" s="84"/>
    </row>
    <row r="61" spans="1:4" ht="12.75">
      <c r="A61" s="84" t="s">
        <v>9</v>
      </c>
      <c r="B61" s="84"/>
      <c r="C61" s="84" t="s">
        <v>6</v>
      </c>
      <c r="D61" s="84"/>
    </row>
    <row r="62" spans="1:2" ht="12.75">
      <c r="A62" s="84" t="s">
        <v>11</v>
      </c>
      <c r="B62" s="84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 selectLockedCells="1"/>
  <mergeCells count="50">
    <mergeCell ref="A25:B25"/>
    <mergeCell ref="A26:B26"/>
    <mergeCell ref="A52:B52"/>
    <mergeCell ref="A48:B48"/>
    <mergeCell ref="A27:B27"/>
    <mergeCell ref="A40:B40"/>
    <mergeCell ref="A49:B49"/>
    <mergeCell ref="A50:B50"/>
    <mergeCell ref="A36:B36"/>
    <mergeCell ref="A45:B45"/>
    <mergeCell ref="A35:B35"/>
    <mergeCell ref="A22:B22"/>
    <mergeCell ref="A10:B11"/>
    <mergeCell ref="A12:B12"/>
    <mergeCell ref="A14:B14"/>
    <mergeCell ref="A15:B15"/>
    <mergeCell ref="A16:B16"/>
    <mergeCell ref="A18:B18"/>
    <mergeCell ref="A19:B19"/>
    <mergeCell ref="A20:B20"/>
    <mergeCell ref="A56:B56"/>
    <mergeCell ref="C10:C11"/>
    <mergeCell ref="A13:B13"/>
    <mergeCell ref="C55:D55"/>
    <mergeCell ref="C56:D56"/>
    <mergeCell ref="A53:B53"/>
    <mergeCell ref="A28:B28"/>
    <mergeCell ref="A33:B33"/>
    <mergeCell ref="A34:B34"/>
    <mergeCell ref="A51:B51"/>
    <mergeCell ref="A1:D1"/>
    <mergeCell ref="A2:D2"/>
    <mergeCell ref="A3:D3"/>
    <mergeCell ref="A41:B41"/>
    <mergeCell ref="A37:B37"/>
    <mergeCell ref="A39:B39"/>
    <mergeCell ref="A23:B23"/>
    <mergeCell ref="A24:B24"/>
    <mergeCell ref="A21:B21"/>
    <mergeCell ref="A17:B17"/>
    <mergeCell ref="A9:D9"/>
    <mergeCell ref="A62:B62"/>
    <mergeCell ref="A57:B57"/>
    <mergeCell ref="C60:D60"/>
    <mergeCell ref="A61:B61"/>
    <mergeCell ref="C61:D61"/>
    <mergeCell ref="A46:B46"/>
    <mergeCell ref="A47:B47"/>
    <mergeCell ref="A60:B60"/>
    <mergeCell ref="A55:B5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showGridLines="0" tabSelected="1" zoomScalePageLayoutView="0" workbookViewId="0" topLeftCell="A1">
      <selection activeCell="F111" sqref="F111:G111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85" t="s">
        <v>40</v>
      </c>
      <c r="B1" s="85"/>
      <c r="C1" s="85"/>
      <c r="D1" s="85"/>
      <c r="E1" s="85"/>
      <c r="F1" s="85"/>
      <c r="G1" s="85"/>
      <c r="H1" s="85"/>
      <c r="I1" s="85"/>
    </row>
    <row r="2" spans="1:9" ht="18">
      <c r="A2" s="86" t="s">
        <v>0</v>
      </c>
      <c r="B2" s="86"/>
      <c r="C2" s="86"/>
      <c r="D2" s="86"/>
      <c r="E2" s="86"/>
      <c r="F2" s="86"/>
      <c r="G2" s="86"/>
      <c r="H2" s="86"/>
      <c r="I2" s="86"/>
    </row>
    <row r="3" spans="1:9" ht="18">
      <c r="A3" s="86" t="s">
        <v>1</v>
      </c>
      <c r="B3" s="86"/>
      <c r="C3" s="86"/>
      <c r="D3" s="86"/>
      <c r="E3" s="86"/>
      <c r="F3" s="86"/>
      <c r="G3" s="86"/>
      <c r="H3" s="86"/>
      <c r="I3" s="86"/>
    </row>
    <row r="4" spans="1:5" ht="18">
      <c r="A4" s="6" t="s">
        <v>2</v>
      </c>
      <c r="B4" s="4"/>
      <c r="C4" s="5"/>
      <c r="D4" s="5"/>
      <c r="E4" s="5"/>
    </row>
    <row r="5" spans="1:5" ht="18">
      <c r="A5" s="6" t="s">
        <v>150</v>
      </c>
      <c r="B5" s="4"/>
      <c r="C5" s="5"/>
      <c r="D5" s="5"/>
      <c r="E5" s="5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97" t="s">
        <v>33</v>
      </c>
      <c r="B7" s="93"/>
      <c r="C7" s="93" t="s">
        <v>149</v>
      </c>
      <c r="D7" s="93" t="s">
        <v>65</v>
      </c>
      <c r="E7" s="93"/>
      <c r="F7" s="93"/>
      <c r="G7" s="93"/>
      <c r="H7" s="93"/>
      <c r="I7" s="81"/>
    </row>
    <row r="8" spans="1:9" ht="19.5" customHeight="1">
      <c r="A8" s="98"/>
      <c r="B8" s="94"/>
      <c r="C8" s="94"/>
      <c r="D8" s="114" t="s">
        <v>34</v>
      </c>
      <c r="E8" s="110" t="s">
        <v>79</v>
      </c>
      <c r="F8" s="114" t="s">
        <v>80</v>
      </c>
      <c r="G8" s="117" t="s">
        <v>81</v>
      </c>
      <c r="H8" s="94" t="s">
        <v>82</v>
      </c>
      <c r="I8" s="119"/>
    </row>
    <row r="9" spans="1:9" ht="19.5" customHeight="1">
      <c r="A9" s="98"/>
      <c r="B9" s="94"/>
      <c r="C9" s="94"/>
      <c r="D9" s="115"/>
      <c r="E9" s="116"/>
      <c r="F9" s="115"/>
      <c r="G9" s="118"/>
      <c r="H9" s="11" t="s">
        <v>83</v>
      </c>
      <c r="I9" s="12" t="s">
        <v>84</v>
      </c>
    </row>
    <row r="10" spans="1:9" ht="19.5" customHeight="1">
      <c r="A10" s="103" t="s">
        <v>67</v>
      </c>
      <c r="B10" s="104"/>
      <c r="C10" s="20">
        <f aca="true" t="shared" si="0" ref="C10:I10">SUM(C11:C13)</f>
        <v>466691246.45000005</v>
      </c>
      <c r="D10" s="20">
        <f t="shared" si="0"/>
        <v>218631967.37</v>
      </c>
      <c r="E10" s="20">
        <f t="shared" si="0"/>
        <v>132210091.57999998</v>
      </c>
      <c r="F10" s="20">
        <f t="shared" si="0"/>
        <v>121895170.49000001</v>
      </c>
      <c r="G10" s="20">
        <f t="shared" si="0"/>
        <v>13459285.91</v>
      </c>
      <c r="H10" s="20">
        <f t="shared" si="0"/>
        <v>4538888.29</v>
      </c>
      <c r="I10" s="25">
        <f t="shared" si="0"/>
        <v>4513944.27</v>
      </c>
    </row>
    <row r="11" spans="1:9" ht="19.5" customHeight="1">
      <c r="A11" s="101" t="s">
        <v>35</v>
      </c>
      <c r="B11" s="102"/>
      <c r="C11" s="21">
        <v>239650890.37</v>
      </c>
      <c r="D11" s="21">
        <v>72515189.9</v>
      </c>
      <c r="E11" s="21">
        <v>72394140.32</v>
      </c>
      <c r="F11" s="21">
        <v>68333137.7</v>
      </c>
      <c r="G11" s="21">
        <v>4098318.6</v>
      </c>
      <c r="H11" s="21">
        <v>17990.38</v>
      </c>
      <c r="I11" s="22">
        <v>17990.38</v>
      </c>
    </row>
    <row r="12" spans="1:9" ht="19.5" customHeight="1">
      <c r="A12" s="101" t="s">
        <v>68</v>
      </c>
      <c r="B12" s="102"/>
      <c r="C12" s="21">
        <v>6659100</v>
      </c>
      <c r="D12" s="21">
        <v>1596619.03</v>
      </c>
      <c r="E12" s="21">
        <v>1596619.03</v>
      </c>
      <c r="F12" s="21">
        <v>1596619.03</v>
      </c>
      <c r="G12" s="21">
        <v>0</v>
      </c>
      <c r="H12" s="21">
        <v>0</v>
      </c>
      <c r="I12" s="22">
        <v>0</v>
      </c>
    </row>
    <row r="13" spans="1:9" ht="19.5" customHeight="1">
      <c r="A13" s="101" t="s">
        <v>36</v>
      </c>
      <c r="B13" s="102"/>
      <c r="C13" s="21">
        <v>220381256.08</v>
      </c>
      <c r="D13" s="21">
        <v>144520158.44</v>
      </c>
      <c r="E13" s="21">
        <v>58219332.23</v>
      </c>
      <c r="F13" s="21">
        <v>51965413.76</v>
      </c>
      <c r="G13" s="21">
        <v>9360967.31</v>
      </c>
      <c r="H13" s="21">
        <v>4520897.91</v>
      </c>
      <c r="I13" s="22">
        <v>4495953.89</v>
      </c>
    </row>
    <row r="14" spans="1:9" ht="19.5" customHeight="1">
      <c r="A14" s="103" t="s">
        <v>69</v>
      </c>
      <c r="B14" s="104"/>
      <c r="C14" s="20">
        <f aca="true" t="shared" si="1" ref="C14:I14">C10-C12</f>
        <v>460032146.45000005</v>
      </c>
      <c r="D14" s="20">
        <f t="shared" si="1"/>
        <v>217035348.34</v>
      </c>
      <c r="E14" s="20">
        <f t="shared" si="1"/>
        <v>130613472.54999998</v>
      </c>
      <c r="F14" s="20">
        <f t="shared" si="1"/>
        <v>120298551.46000001</v>
      </c>
      <c r="G14" s="20">
        <f t="shared" si="1"/>
        <v>13459285.91</v>
      </c>
      <c r="H14" s="20">
        <f t="shared" si="1"/>
        <v>4538888.29</v>
      </c>
      <c r="I14" s="25">
        <f t="shared" si="1"/>
        <v>4513944.27</v>
      </c>
    </row>
    <row r="15" spans="1:9" ht="19.5" customHeight="1">
      <c r="A15" s="103" t="s">
        <v>70</v>
      </c>
      <c r="B15" s="104"/>
      <c r="C15" s="20">
        <f>SUM(C16+C17+C21)</f>
        <v>84315423.59</v>
      </c>
      <c r="D15" s="20">
        <v>24577305</v>
      </c>
      <c r="E15" s="20">
        <v>5205884.34</v>
      </c>
      <c r="F15" s="20">
        <v>5074560.31</v>
      </c>
      <c r="G15" s="20">
        <v>2940549.99</v>
      </c>
      <c r="H15" s="20">
        <v>3556796.81</v>
      </c>
      <c r="I15" s="25">
        <v>3556796.81</v>
      </c>
    </row>
    <row r="16" spans="1:9" ht="19.5" customHeight="1">
      <c r="A16" s="72" t="s">
        <v>13</v>
      </c>
      <c r="B16" s="73"/>
      <c r="C16" s="13">
        <v>63709823.59</v>
      </c>
      <c r="D16" s="13">
        <v>14111040.2</v>
      </c>
      <c r="E16" s="13">
        <v>2626897.24</v>
      </c>
      <c r="F16" s="18">
        <v>2495573.21</v>
      </c>
      <c r="G16" s="18">
        <v>2940549.99</v>
      </c>
      <c r="H16" s="18">
        <v>3556796.81</v>
      </c>
      <c r="I16" s="19">
        <v>3556796.81</v>
      </c>
    </row>
    <row r="17" spans="1:9" ht="19.5" customHeight="1">
      <c r="A17" s="72" t="s">
        <v>37</v>
      </c>
      <c r="B17" s="73"/>
      <c r="C17" s="18">
        <f aca="true" t="shared" si="2" ref="C17:I17">SUM(C18:C20)</f>
        <v>17379000</v>
      </c>
      <c r="D17" s="18">
        <v>9519391.18</v>
      </c>
      <c r="E17" s="18">
        <v>1632113.48</v>
      </c>
      <c r="F17" s="18">
        <v>1632113.48</v>
      </c>
      <c r="G17" s="18">
        <v>0</v>
      </c>
      <c r="H17" s="18">
        <f t="shared" si="2"/>
        <v>0</v>
      </c>
      <c r="I17" s="19">
        <f t="shared" si="2"/>
        <v>0</v>
      </c>
    </row>
    <row r="18" spans="1:9" ht="19.5" customHeight="1">
      <c r="A18" s="74" t="s">
        <v>71</v>
      </c>
      <c r="B18" s="100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15">
        <v>0</v>
      </c>
    </row>
    <row r="19" spans="1:9" ht="19.5" customHeight="1">
      <c r="A19" s="74" t="s">
        <v>72</v>
      </c>
      <c r="B19" s="100"/>
      <c r="C19" s="13">
        <v>0</v>
      </c>
      <c r="D19" s="13">
        <v>0</v>
      </c>
      <c r="E19" s="13">
        <v>0</v>
      </c>
      <c r="F19" s="8">
        <v>0</v>
      </c>
      <c r="G19" s="8">
        <v>0</v>
      </c>
      <c r="H19" s="8">
        <v>0</v>
      </c>
      <c r="I19" s="15">
        <v>0</v>
      </c>
    </row>
    <row r="20" spans="1:9" ht="19.5" customHeight="1">
      <c r="A20" s="74" t="s">
        <v>73</v>
      </c>
      <c r="B20" s="100"/>
      <c r="C20" s="8">
        <v>17379000</v>
      </c>
      <c r="D20" s="8">
        <v>9519391.18</v>
      </c>
      <c r="E20" s="8">
        <v>1632113.48</v>
      </c>
      <c r="F20" s="8">
        <v>1632113.48</v>
      </c>
      <c r="G20" s="8">
        <v>0</v>
      </c>
      <c r="H20" s="8">
        <v>0</v>
      </c>
      <c r="I20" s="15">
        <v>0</v>
      </c>
    </row>
    <row r="21" spans="1:9" ht="19.5" customHeight="1">
      <c r="A21" s="72" t="s">
        <v>74</v>
      </c>
      <c r="B21" s="73"/>
      <c r="C21" s="18">
        <v>3226600</v>
      </c>
      <c r="D21" s="18">
        <v>946873.62</v>
      </c>
      <c r="E21" s="18">
        <v>946873.62</v>
      </c>
      <c r="F21" s="18">
        <v>946873.62</v>
      </c>
      <c r="G21" s="18">
        <v>0</v>
      </c>
      <c r="H21" s="18">
        <v>0</v>
      </c>
      <c r="I21" s="19">
        <v>0</v>
      </c>
    </row>
    <row r="22" spans="1:9" ht="19.5" customHeight="1">
      <c r="A22" s="79" t="s">
        <v>75</v>
      </c>
      <c r="B22" s="80"/>
      <c r="C22" s="14">
        <f aca="true" t="shared" si="3" ref="C22:I22">C15-C18-C19-C21</f>
        <v>81088823.59</v>
      </c>
      <c r="D22" s="14">
        <f t="shared" si="3"/>
        <v>23630431.38</v>
      </c>
      <c r="E22" s="14">
        <f t="shared" si="3"/>
        <v>4259010.72</v>
      </c>
      <c r="F22" s="14">
        <f t="shared" si="3"/>
        <v>4127686.6899999995</v>
      </c>
      <c r="G22" s="14">
        <f t="shared" si="3"/>
        <v>2940549.99</v>
      </c>
      <c r="H22" s="14">
        <f t="shared" si="3"/>
        <v>3556796.81</v>
      </c>
      <c r="I22" s="16">
        <f t="shared" si="3"/>
        <v>3556796.81</v>
      </c>
    </row>
    <row r="23" spans="1:9" ht="19.5" customHeight="1">
      <c r="A23" s="79" t="s">
        <v>76</v>
      </c>
      <c r="B23" s="80"/>
      <c r="C23" s="10">
        <v>4896540</v>
      </c>
      <c r="D23" s="23"/>
      <c r="E23" s="23"/>
      <c r="F23" s="26"/>
      <c r="G23" s="26"/>
      <c r="H23" s="24">
        <v>0</v>
      </c>
      <c r="I23" s="27">
        <v>0</v>
      </c>
    </row>
    <row r="24" spans="1:9" ht="19.5" customHeight="1">
      <c r="A24" s="79" t="s">
        <v>77</v>
      </c>
      <c r="B24" s="80"/>
      <c r="C24" s="14">
        <v>546017510.04</v>
      </c>
      <c r="D24" s="14">
        <v>240665779.72</v>
      </c>
      <c r="E24" s="14">
        <v>134872483.27</v>
      </c>
      <c r="F24" s="14">
        <v>124426238.15</v>
      </c>
      <c r="G24" s="14">
        <v>16399835.9</v>
      </c>
      <c r="H24" s="14">
        <v>8095685.1</v>
      </c>
      <c r="I24" s="16">
        <v>8070741.08</v>
      </c>
    </row>
    <row r="25" spans="1:9" ht="19.5" customHeight="1">
      <c r="A25" s="79" t="s">
        <v>78</v>
      </c>
      <c r="B25" s="80"/>
      <c r="C25" s="14"/>
      <c r="D25" s="14"/>
      <c r="E25" s="14"/>
      <c r="F25" s="14"/>
      <c r="G25" s="14"/>
      <c r="H25" s="14"/>
      <c r="I25" s="16">
        <v>27806445.56</v>
      </c>
    </row>
    <row r="26" spans="1:5" ht="15" customHeight="1">
      <c r="A26" s="95"/>
      <c r="B26" s="96"/>
      <c r="C26" s="3"/>
      <c r="D26" s="3"/>
      <c r="E26" s="3"/>
    </row>
    <row r="27" spans="1:5" ht="15" customHeight="1">
      <c r="A27" s="2"/>
      <c r="B27" s="3"/>
      <c r="C27" s="3"/>
      <c r="D27" s="3"/>
      <c r="E27" s="3"/>
    </row>
    <row r="28" spans="1:9" ht="19.5" customHeight="1">
      <c r="A28" s="108" t="s">
        <v>85</v>
      </c>
      <c r="B28" s="109"/>
      <c r="C28" s="109"/>
      <c r="D28" s="109"/>
      <c r="E28" s="110"/>
      <c r="F28" s="111" t="s">
        <v>12</v>
      </c>
      <c r="G28" s="112"/>
      <c r="H28" s="112"/>
      <c r="I28" s="113"/>
    </row>
    <row r="29" spans="1:9" ht="19.5" customHeight="1">
      <c r="A29" s="36" t="s">
        <v>86</v>
      </c>
      <c r="B29" s="37"/>
      <c r="C29" s="37"/>
      <c r="D29" s="37"/>
      <c r="E29" s="38"/>
      <c r="F29" s="76">
        <v>-35434300</v>
      </c>
      <c r="G29" s="77"/>
      <c r="H29" s="77"/>
      <c r="I29" s="78"/>
    </row>
    <row r="30" spans="1:5" ht="15" customHeight="1">
      <c r="A30" s="2"/>
      <c r="B30" s="3"/>
      <c r="C30" s="3"/>
      <c r="D30" s="3"/>
      <c r="E30" s="3"/>
    </row>
    <row r="31" spans="1:5" ht="15" customHeight="1">
      <c r="A31" s="2"/>
      <c r="B31" s="3"/>
      <c r="C31" s="3"/>
      <c r="D31" s="3"/>
      <c r="E31" s="3"/>
    </row>
    <row r="32" spans="1:9" ht="15" customHeight="1">
      <c r="A32" s="109" t="s">
        <v>87</v>
      </c>
      <c r="B32" s="109"/>
      <c r="C32" s="109"/>
      <c r="D32" s="109"/>
      <c r="E32" s="110"/>
      <c r="F32" s="111" t="s">
        <v>91</v>
      </c>
      <c r="G32" s="112"/>
      <c r="H32" s="112"/>
      <c r="I32" s="113"/>
    </row>
    <row r="33" spans="1:9" ht="24" customHeight="1">
      <c r="A33" s="120"/>
      <c r="B33" s="120"/>
      <c r="C33" s="120"/>
      <c r="D33" s="120"/>
      <c r="E33" s="121"/>
      <c r="F33" s="111" t="s">
        <v>90</v>
      </c>
      <c r="G33" s="112"/>
      <c r="H33" s="112"/>
      <c r="I33" s="113"/>
    </row>
    <row r="34" spans="1:9" ht="15" customHeight="1">
      <c r="A34" s="39" t="s">
        <v>88</v>
      </c>
      <c r="B34" s="3"/>
      <c r="C34" s="3"/>
      <c r="D34" s="3"/>
      <c r="E34" s="3"/>
      <c r="F34" s="122">
        <v>0</v>
      </c>
      <c r="G34" s="123"/>
      <c r="H34" s="123"/>
      <c r="I34" s="124"/>
    </row>
    <row r="35" spans="1:9" ht="15" customHeight="1">
      <c r="A35" s="39" t="s">
        <v>89</v>
      </c>
      <c r="B35" s="3"/>
      <c r="C35" s="3"/>
      <c r="D35" s="3"/>
      <c r="E35" s="3"/>
      <c r="F35" s="122">
        <v>1596619.03</v>
      </c>
      <c r="G35" s="123"/>
      <c r="H35" s="123"/>
      <c r="I35" s="124"/>
    </row>
    <row r="36" spans="1:5" ht="15" customHeight="1">
      <c r="A36" s="2"/>
      <c r="B36" s="3"/>
      <c r="C36" s="3"/>
      <c r="D36" s="3"/>
      <c r="E36" s="3"/>
    </row>
    <row r="37" spans="1:9" ht="15" customHeight="1">
      <c r="A37" s="41" t="s">
        <v>92</v>
      </c>
      <c r="B37" s="42"/>
      <c r="C37" s="42"/>
      <c r="D37" s="42"/>
      <c r="E37" s="42"/>
      <c r="F37" s="105">
        <v>26209826.53</v>
      </c>
      <c r="G37" s="106"/>
      <c r="H37" s="106"/>
      <c r="I37" s="107"/>
    </row>
    <row r="38" spans="1:5" ht="15" customHeight="1">
      <c r="A38" s="2"/>
      <c r="B38" s="3"/>
      <c r="C38" s="3"/>
      <c r="D38" s="3"/>
      <c r="E38" s="3"/>
    </row>
    <row r="39" spans="1:5" ht="15" customHeight="1">
      <c r="A39" s="2"/>
      <c r="B39" s="3"/>
      <c r="C39" s="3"/>
      <c r="D39" s="3"/>
      <c r="E39" s="3"/>
    </row>
    <row r="40" spans="1:9" ht="19.5" customHeight="1">
      <c r="A40" s="108" t="s">
        <v>93</v>
      </c>
      <c r="B40" s="109"/>
      <c r="C40" s="109"/>
      <c r="D40" s="109"/>
      <c r="E40" s="110"/>
      <c r="F40" s="111" t="s">
        <v>12</v>
      </c>
      <c r="G40" s="112"/>
      <c r="H40" s="112"/>
      <c r="I40" s="113"/>
    </row>
    <row r="41" spans="1:9" ht="19.5" customHeight="1">
      <c r="A41" s="36" t="s">
        <v>86</v>
      </c>
      <c r="B41" s="37"/>
      <c r="C41" s="37"/>
      <c r="D41" s="37"/>
      <c r="E41" s="38"/>
      <c r="F41" s="76">
        <v>33755916.28</v>
      </c>
      <c r="G41" s="77"/>
      <c r="H41" s="77"/>
      <c r="I41" s="78"/>
    </row>
    <row r="42" spans="1:5" ht="15" customHeight="1">
      <c r="A42" s="2"/>
      <c r="B42" s="3"/>
      <c r="C42" s="3"/>
      <c r="D42" s="3"/>
      <c r="E42" s="3"/>
    </row>
    <row r="43" ht="15" customHeight="1">
      <c r="E43" s="3"/>
    </row>
    <row r="44" spans="1:5" ht="15" customHeight="1" thickBot="1">
      <c r="A44" s="108" t="s">
        <v>94</v>
      </c>
      <c r="B44" s="109"/>
      <c r="C44" s="109"/>
      <c r="D44" s="109"/>
      <c r="E44" s="3"/>
    </row>
    <row r="45" spans="1:5" ht="15" customHeight="1" thickTop="1">
      <c r="A45" s="97" t="s">
        <v>95</v>
      </c>
      <c r="B45" s="93"/>
      <c r="C45" s="127" t="s">
        <v>96</v>
      </c>
      <c r="D45" s="128"/>
      <c r="E45" s="3"/>
    </row>
    <row r="46" spans="1:5" ht="15" customHeight="1">
      <c r="A46" s="98"/>
      <c r="B46" s="94"/>
      <c r="C46" s="43" t="s">
        <v>97</v>
      </c>
      <c r="D46" s="34" t="s">
        <v>98</v>
      </c>
      <c r="E46" s="3"/>
    </row>
    <row r="47" spans="1:5" ht="15" customHeight="1">
      <c r="A47" s="89" t="s">
        <v>99</v>
      </c>
      <c r="B47" s="90"/>
      <c r="C47" s="10">
        <v>48633523.37</v>
      </c>
      <c r="D47" s="10">
        <v>48242781.64</v>
      </c>
      <c r="E47" s="3"/>
    </row>
    <row r="48" spans="1:5" ht="15" customHeight="1">
      <c r="A48" s="87" t="s">
        <v>100</v>
      </c>
      <c r="B48" s="88"/>
      <c r="C48" s="13">
        <v>28977399.29</v>
      </c>
      <c r="D48" s="13">
        <v>72962374.5</v>
      </c>
      <c r="E48" s="3"/>
    </row>
    <row r="49" spans="1:5" ht="15" customHeight="1">
      <c r="A49" s="91" t="s">
        <v>101</v>
      </c>
      <c r="B49" s="92"/>
      <c r="C49" s="8">
        <v>28940188.79</v>
      </c>
      <c r="D49" s="8">
        <v>72819047.53</v>
      </c>
      <c r="E49" s="3"/>
    </row>
    <row r="50" spans="1:5" ht="15" customHeight="1">
      <c r="A50" s="91" t="s">
        <v>102</v>
      </c>
      <c r="B50" s="92"/>
      <c r="C50" s="8">
        <v>45342241.99</v>
      </c>
      <c r="D50" s="8">
        <v>72843991.55</v>
      </c>
      <c r="E50" s="3"/>
    </row>
    <row r="51" spans="1:5" ht="15" customHeight="1">
      <c r="A51" s="91" t="s">
        <v>103</v>
      </c>
      <c r="B51" s="92"/>
      <c r="C51" s="8">
        <v>16402053.2</v>
      </c>
      <c r="D51" s="8">
        <v>24944.02</v>
      </c>
      <c r="E51" s="3"/>
    </row>
    <row r="52" spans="1:5" ht="15" customHeight="1">
      <c r="A52" s="91" t="s">
        <v>104</v>
      </c>
      <c r="B52" s="92"/>
      <c r="C52" s="8">
        <v>37210.5</v>
      </c>
      <c r="D52" s="8">
        <v>143326.97</v>
      </c>
      <c r="E52" s="3"/>
    </row>
    <row r="53" spans="1:5" ht="15" customHeight="1">
      <c r="A53" s="91" t="s">
        <v>105</v>
      </c>
      <c r="B53" s="92"/>
      <c r="C53" s="44">
        <v>19656124.08</v>
      </c>
      <c r="D53" s="8">
        <v>-24719592.86</v>
      </c>
      <c r="E53" s="3"/>
    </row>
    <row r="54" spans="1:5" ht="15" customHeight="1">
      <c r="A54" s="89" t="s">
        <v>106</v>
      </c>
      <c r="B54" s="90"/>
      <c r="C54" s="10"/>
      <c r="D54" s="10">
        <v>44375716.94</v>
      </c>
      <c r="E54" s="3"/>
    </row>
    <row r="55" spans="1:5" ht="15" customHeight="1">
      <c r="A55" s="2"/>
      <c r="B55" s="3"/>
      <c r="C55" s="3"/>
      <c r="D55" s="3"/>
      <c r="E55" s="3"/>
    </row>
    <row r="56" spans="1:5" ht="13.5" customHeight="1">
      <c r="A56" s="2"/>
      <c r="B56" s="3"/>
      <c r="C56" s="3"/>
      <c r="D56" s="3"/>
      <c r="E56" s="3"/>
    </row>
    <row r="57" spans="1:10" s="45" customFormat="1" ht="12.75" hidden="1">
      <c r="A57" s="54"/>
      <c r="C57" s="57"/>
      <c r="D57" s="57"/>
      <c r="E57" s="57"/>
      <c r="F57" s="57"/>
      <c r="G57" s="57"/>
      <c r="H57" s="57"/>
      <c r="J57" s="46"/>
    </row>
    <row r="58" spans="1:10" s="45" customFormat="1" ht="28.5" customHeight="1">
      <c r="A58" s="126" t="s">
        <v>108</v>
      </c>
      <c r="B58" s="120"/>
      <c r="C58" s="120"/>
      <c r="D58" s="121"/>
      <c r="E58" s="126" t="s">
        <v>107</v>
      </c>
      <c r="F58" s="120"/>
      <c r="G58" s="120"/>
      <c r="H58" s="120"/>
      <c r="J58" s="46"/>
    </row>
    <row r="59" spans="1:10" s="45" customFormat="1" ht="12.75">
      <c r="A59" s="54"/>
      <c r="B59" s="57"/>
      <c r="C59" s="57"/>
      <c r="D59" s="57"/>
      <c r="E59" s="57"/>
      <c r="F59" s="57"/>
      <c r="G59" s="57"/>
      <c r="H59" s="57"/>
      <c r="J59" s="46"/>
    </row>
    <row r="60" spans="1:10" s="45" customFormat="1" ht="12.75">
      <c r="A60" s="55" t="s">
        <v>109</v>
      </c>
      <c r="B60" s="47"/>
      <c r="C60" s="47"/>
      <c r="D60" s="56"/>
      <c r="E60" s="122">
        <v>16377109.18</v>
      </c>
      <c r="F60" s="123"/>
      <c r="G60" s="123"/>
      <c r="H60" s="124"/>
      <c r="J60" s="46"/>
    </row>
    <row r="61" spans="1:10" s="45" customFormat="1" ht="12.75">
      <c r="A61" s="55" t="s">
        <v>110</v>
      </c>
      <c r="B61" s="47"/>
      <c r="C61" s="47"/>
      <c r="D61" s="56"/>
      <c r="E61" s="122">
        <v>0</v>
      </c>
      <c r="F61" s="123"/>
      <c r="G61" s="123"/>
      <c r="H61" s="124" t="e">
        <f>#REF!</f>
        <v>#REF!</v>
      </c>
      <c r="J61" s="46"/>
    </row>
    <row r="62" spans="1:10" s="45" customFormat="1" ht="12.75">
      <c r="A62" s="55" t="s">
        <v>111</v>
      </c>
      <c r="B62" s="47"/>
      <c r="C62" s="47"/>
      <c r="D62" s="56"/>
      <c r="E62" s="122">
        <v>831793.27</v>
      </c>
      <c r="F62" s="123"/>
      <c r="G62" s="123"/>
      <c r="H62" s="124">
        <f>367638.32+510746.23</f>
        <v>878384.55</v>
      </c>
      <c r="J62" s="46"/>
    </row>
    <row r="63" spans="1:10" s="45" customFormat="1" ht="12.75">
      <c r="A63" s="55" t="s">
        <v>112</v>
      </c>
      <c r="B63" s="47"/>
      <c r="C63" s="47"/>
      <c r="D63" s="56"/>
      <c r="E63" s="122">
        <v>0</v>
      </c>
      <c r="F63" s="123"/>
      <c r="G63" s="123"/>
      <c r="H63" s="124">
        <v>0</v>
      </c>
      <c r="J63" s="46"/>
    </row>
    <row r="64" spans="1:10" s="45" customFormat="1" ht="24" customHeight="1">
      <c r="A64" s="89" t="s">
        <v>113</v>
      </c>
      <c r="B64" s="90"/>
      <c r="C64" s="58"/>
      <c r="D64" s="58"/>
      <c r="E64" s="129">
        <v>28830401.03</v>
      </c>
      <c r="F64" s="130"/>
      <c r="G64" s="130"/>
      <c r="H64" s="131" t="e">
        <f>H55-E60-H61+H62+H63</f>
        <v>#REF!</v>
      </c>
      <c r="J64" s="46"/>
    </row>
    <row r="65" spans="1:10" s="45" customFormat="1" ht="12.75">
      <c r="A65" s="47"/>
      <c r="B65" s="47"/>
      <c r="C65" s="47"/>
      <c r="D65" s="47"/>
      <c r="E65" s="47"/>
      <c r="F65" s="47"/>
      <c r="G65" s="47"/>
      <c r="H65" s="47"/>
      <c r="J65" s="46"/>
    </row>
    <row r="66" spans="1:10" s="45" customFormat="1" ht="19.5" customHeight="1">
      <c r="A66" s="89" t="s">
        <v>114</v>
      </c>
      <c r="B66" s="90"/>
      <c r="C66" s="54"/>
      <c r="D66" s="54"/>
      <c r="E66" s="129">
        <v>30427020.06</v>
      </c>
      <c r="F66" s="130"/>
      <c r="G66" s="130"/>
      <c r="H66" s="131" t="e">
        <f>H57-E62-H63+H64+H65</f>
        <v>#REF!</v>
      </c>
      <c r="J66" s="46"/>
    </row>
    <row r="67" spans="1:10" s="45" customFormat="1" ht="12.75">
      <c r="A67" s="59"/>
      <c r="B67" s="47"/>
      <c r="C67" s="47"/>
      <c r="D67" s="47"/>
      <c r="E67" s="47"/>
      <c r="F67" s="47"/>
      <c r="G67" s="47"/>
      <c r="H67" s="47"/>
      <c r="J67" s="46"/>
    </row>
    <row r="68" spans="1:10" s="45" customFormat="1" ht="12.75">
      <c r="A68" s="126" t="s">
        <v>115</v>
      </c>
      <c r="B68" s="120"/>
      <c r="C68" s="120"/>
      <c r="D68" s="120"/>
      <c r="E68" s="126" t="s">
        <v>116</v>
      </c>
      <c r="F68" s="120"/>
      <c r="G68" s="120"/>
      <c r="H68" s="120"/>
      <c r="J68" s="46"/>
    </row>
    <row r="69" spans="1:10" s="45" customFormat="1" ht="12.75">
      <c r="A69" s="126"/>
      <c r="B69" s="120"/>
      <c r="C69" s="120"/>
      <c r="D69" s="120"/>
      <c r="E69" s="126"/>
      <c r="F69" s="120"/>
      <c r="G69" s="120"/>
      <c r="H69" s="120"/>
      <c r="J69" s="46"/>
    </row>
    <row r="70" spans="1:10" s="45" customFormat="1" ht="12.75">
      <c r="A70" s="55" t="s">
        <v>117</v>
      </c>
      <c r="B70" s="125">
        <f>B71+B72</f>
        <v>0</v>
      </c>
      <c r="C70" s="125"/>
      <c r="D70" s="125"/>
      <c r="E70" s="125"/>
      <c r="F70" s="125"/>
      <c r="G70" s="125"/>
      <c r="H70" s="125"/>
      <c r="J70" s="46"/>
    </row>
    <row r="71" spans="1:10" s="45" customFormat="1" ht="21" customHeight="1">
      <c r="A71" s="55" t="s">
        <v>118</v>
      </c>
      <c r="B71" s="132">
        <v>0</v>
      </c>
      <c r="C71" s="132"/>
      <c r="D71" s="132"/>
      <c r="E71" s="132"/>
      <c r="F71" s="132"/>
      <c r="G71" s="132"/>
      <c r="H71" s="132"/>
      <c r="J71" s="46"/>
    </row>
    <row r="72" spans="1:10" s="45" customFormat="1" ht="12.75">
      <c r="A72" s="55" t="s">
        <v>119</v>
      </c>
      <c r="B72" s="132">
        <v>0</v>
      </c>
      <c r="C72" s="132"/>
      <c r="D72" s="132"/>
      <c r="E72" s="132"/>
      <c r="F72" s="132"/>
      <c r="G72" s="132"/>
      <c r="H72" s="132"/>
      <c r="J72" s="46"/>
    </row>
    <row r="73" spans="1:10" s="45" customFormat="1" ht="12.75">
      <c r="A73" s="10" t="s">
        <v>120</v>
      </c>
      <c r="B73" s="132">
        <v>0</v>
      </c>
      <c r="C73" s="132"/>
      <c r="D73" s="132"/>
      <c r="E73" s="132"/>
      <c r="F73" s="132"/>
      <c r="G73" s="132"/>
      <c r="H73" s="132"/>
      <c r="J73" s="46"/>
    </row>
    <row r="74" spans="1:10" s="45" customFormat="1" ht="12.75">
      <c r="A74" s="60"/>
      <c r="B74" s="50"/>
      <c r="C74" s="50"/>
      <c r="D74" s="50"/>
      <c r="E74" s="50"/>
      <c r="F74" s="50"/>
      <c r="G74" s="50"/>
      <c r="H74" s="50"/>
      <c r="J74" s="46"/>
    </row>
    <row r="75" spans="1:10" s="45" customFormat="1" ht="12.75">
      <c r="A75" s="61"/>
      <c r="B75" s="50"/>
      <c r="C75" s="50"/>
      <c r="D75" s="50"/>
      <c r="E75" s="50"/>
      <c r="F75" s="50"/>
      <c r="G75" s="50"/>
      <c r="H75" s="50"/>
      <c r="J75" s="46"/>
    </row>
    <row r="76" spans="1:10" s="45" customFormat="1" ht="12.75">
      <c r="A76" s="47"/>
      <c r="B76" s="47"/>
      <c r="C76" s="47"/>
      <c r="D76" s="47"/>
      <c r="E76" s="47"/>
      <c r="F76" s="47"/>
      <c r="G76" s="47"/>
      <c r="H76" s="47"/>
      <c r="J76" s="46"/>
    </row>
    <row r="77" spans="1:10" s="45" customFormat="1" ht="12.75">
      <c r="A77" s="133" t="s">
        <v>121</v>
      </c>
      <c r="B77" s="133"/>
      <c r="C77" s="133"/>
      <c r="D77" s="133"/>
      <c r="E77" s="133"/>
      <c r="F77" s="133"/>
      <c r="G77" s="133"/>
      <c r="H77" s="133"/>
      <c r="J77" s="46"/>
    </row>
    <row r="78" spans="1:10" s="45" customFormat="1" ht="12.75">
      <c r="A78" s="137" t="s">
        <v>122</v>
      </c>
      <c r="B78" s="137"/>
      <c r="C78" s="137"/>
      <c r="D78" s="137"/>
      <c r="E78" s="137"/>
      <c r="F78" s="137"/>
      <c r="G78" s="137"/>
      <c r="H78" s="137"/>
      <c r="J78" s="46"/>
    </row>
    <row r="79" spans="1:10" s="45" customFormat="1" ht="12.75">
      <c r="A79" s="48"/>
      <c r="B79" s="48"/>
      <c r="C79" s="47"/>
      <c r="D79" s="48"/>
      <c r="E79" s="48"/>
      <c r="F79" s="48"/>
      <c r="G79" s="48"/>
      <c r="H79" s="48"/>
      <c r="J79" s="46"/>
    </row>
    <row r="80" spans="1:10" s="45" customFormat="1" ht="12.75">
      <c r="A80" s="120" t="s">
        <v>123</v>
      </c>
      <c r="B80" s="120"/>
      <c r="C80" s="120"/>
      <c r="D80" s="120"/>
      <c r="E80" s="120"/>
      <c r="F80" s="120"/>
      <c r="G80" s="120"/>
      <c r="H80" s="120"/>
      <c r="J80" s="46"/>
    </row>
    <row r="81" spans="1:10" s="45" customFormat="1" ht="12.75">
      <c r="A81" s="120"/>
      <c r="B81" s="120"/>
      <c r="C81" s="120"/>
      <c r="D81" s="120"/>
      <c r="E81" s="120"/>
      <c r="F81" s="120"/>
      <c r="G81" s="120"/>
      <c r="H81" s="120"/>
      <c r="J81" s="46"/>
    </row>
    <row r="82" spans="1:10" s="45" customFormat="1" ht="12.75" customHeight="1">
      <c r="A82" s="120" t="s">
        <v>14</v>
      </c>
      <c r="B82" s="120" t="s">
        <v>124</v>
      </c>
      <c r="C82" s="120"/>
      <c r="D82" s="120" t="s">
        <v>125</v>
      </c>
      <c r="E82" s="120"/>
      <c r="F82" s="120"/>
      <c r="G82" s="120"/>
      <c r="H82" s="120"/>
      <c r="J82" s="46"/>
    </row>
    <row r="83" spans="1:10" s="45" customFormat="1" ht="12.75">
      <c r="A83" s="120"/>
      <c r="B83" s="120"/>
      <c r="C83" s="120"/>
      <c r="D83" s="120" t="s">
        <v>126</v>
      </c>
      <c r="E83" s="120"/>
      <c r="F83" s="120" t="s">
        <v>126</v>
      </c>
      <c r="G83" s="120"/>
      <c r="H83" s="120"/>
      <c r="J83" s="46"/>
    </row>
    <row r="84" spans="1:10" s="45" customFormat="1" ht="12.75">
      <c r="A84" s="120"/>
      <c r="B84" s="120"/>
      <c r="C84" s="120"/>
      <c r="D84" s="120">
        <v>2018</v>
      </c>
      <c r="E84" s="120"/>
      <c r="F84" s="120">
        <v>2017</v>
      </c>
      <c r="G84" s="120"/>
      <c r="H84" s="120"/>
      <c r="J84" s="46"/>
    </row>
    <row r="85" spans="1:10" s="45" customFormat="1" ht="18.75" customHeight="1">
      <c r="A85" s="55" t="s">
        <v>127</v>
      </c>
      <c r="B85" s="62"/>
      <c r="C85" s="71">
        <v>503890096.97</v>
      </c>
      <c r="D85" s="138">
        <v>176703260.69</v>
      </c>
      <c r="E85" s="138"/>
      <c r="F85" s="138">
        <v>163425324.52</v>
      </c>
      <c r="G85" s="138"/>
      <c r="H85" s="138"/>
      <c r="J85" s="46"/>
    </row>
    <row r="86" spans="1:10" s="45" customFormat="1" ht="12.75">
      <c r="A86" s="47"/>
      <c r="B86" s="47"/>
      <c r="C86" s="47"/>
      <c r="D86" s="47"/>
      <c r="E86" s="47"/>
      <c r="F86" s="47"/>
      <c r="G86" s="47"/>
      <c r="H86" s="47"/>
      <c r="J86" s="46"/>
    </row>
    <row r="87" spans="1:10" s="45" customFormat="1" ht="24.75" customHeight="1">
      <c r="A87" s="120" t="s">
        <v>33</v>
      </c>
      <c r="B87" s="120" t="s">
        <v>128</v>
      </c>
      <c r="C87" s="120" t="s">
        <v>129</v>
      </c>
      <c r="D87" s="120"/>
      <c r="E87" s="120" t="s">
        <v>130</v>
      </c>
      <c r="F87" s="120"/>
      <c r="G87" s="135" t="s">
        <v>131</v>
      </c>
      <c r="H87" s="135"/>
      <c r="J87" s="46"/>
    </row>
    <row r="88" spans="1:10" s="45" customFormat="1" ht="12.75">
      <c r="A88" s="120"/>
      <c r="B88" s="120"/>
      <c r="C88" s="40" t="s">
        <v>126</v>
      </c>
      <c r="D88" s="40" t="s">
        <v>126</v>
      </c>
      <c r="E88" s="40" t="s">
        <v>126</v>
      </c>
      <c r="F88" s="40" t="s">
        <v>126</v>
      </c>
      <c r="G88" s="40" t="s">
        <v>132</v>
      </c>
      <c r="H88" s="40" t="s">
        <v>39</v>
      </c>
      <c r="J88" s="46"/>
    </row>
    <row r="89" spans="1:10" s="45" customFormat="1" ht="12.75">
      <c r="A89" s="120"/>
      <c r="B89" s="120"/>
      <c r="C89" s="40">
        <v>2018</v>
      </c>
      <c r="D89" s="40">
        <v>2017</v>
      </c>
      <c r="E89" s="40">
        <v>2018</v>
      </c>
      <c r="F89" s="40">
        <v>2017</v>
      </c>
      <c r="G89" s="40"/>
      <c r="H89" s="40"/>
      <c r="J89" s="46"/>
    </row>
    <row r="90" spans="1:10" s="45" customFormat="1" ht="12.75">
      <c r="A90" s="55" t="s">
        <v>133</v>
      </c>
      <c r="B90" s="63">
        <v>546017510.04</v>
      </c>
      <c r="C90" s="63">
        <v>240665779.72</v>
      </c>
      <c r="D90" s="63">
        <v>226046526.66</v>
      </c>
      <c r="E90" s="63">
        <v>134872483.27</v>
      </c>
      <c r="F90" s="63">
        <v>131138561.97</v>
      </c>
      <c r="G90" s="64"/>
      <c r="H90" s="64"/>
      <c r="J90" s="46"/>
    </row>
    <row r="91" spans="1:10" s="45" customFormat="1" ht="12.75">
      <c r="A91" s="48"/>
      <c r="B91" s="48"/>
      <c r="C91" s="47"/>
      <c r="D91" s="48"/>
      <c r="E91" s="48"/>
      <c r="F91" s="48"/>
      <c r="G91" s="48"/>
      <c r="H91" s="48"/>
      <c r="J91" s="46"/>
    </row>
    <row r="92" spans="1:10" s="45" customFormat="1" ht="12.75">
      <c r="A92" s="10" t="s">
        <v>134</v>
      </c>
      <c r="B92" s="10">
        <f>C85-B90</f>
        <v>-42127413.06999993</v>
      </c>
      <c r="C92" s="10">
        <f>D85-C90</f>
        <v>-63962519.03</v>
      </c>
      <c r="D92" s="10">
        <f>F85-D90</f>
        <v>-62621202.139999986</v>
      </c>
      <c r="E92" s="10">
        <f>D85-E90</f>
        <v>41830777.41999999</v>
      </c>
      <c r="F92" s="10">
        <f>F85-F90</f>
        <v>32286762.550000012</v>
      </c>
      <c r="G92" s="10"/>
      <c r="H92" s="10"/>
      <c r="J92" s="46"/>
    </row>
    <row r="93" spans="1:10" s="45" customFormat="1" ht="12.75">
      <c r="A93" s="65"/>
      <c r="B93" s="66"/>
      <c r="C93" s="67"/>
      <c r="D93" s="67"/>
      <c r="E93" s="49"/>
      <c r="F93" s="50"/>
      <c r="G93" s="49"/>
      <c r="H93" s="50"/>
      <c r="J93" s="46"/>
    </row>
    <row r="94" spans="1:10" s="45" customFormat="1" ht="12.75">
      <c r="A94" s="120" t="s">
        <v>135</v>
      </c>
      <c r="B94" s="120"/>
      <c r="C94" s="120"/>
      <c r="D94" s="120"/>
      <c r="E94" s="120" t="s">
        <v>136</v>
      </c>
      <c r="F94" s="120"/>
      <c r="G94" s="120"/>
      <c r="H94" s="120"/>
      <c r="J94" s="46"/>
    </row>
    <row r="95" spans="1:10" s="45" customFormat="1" ht="12.75">
      <c r="A95" s="120"/>
      <c r="B95" s="120"/>
      <c r="C95" s="120"/>
      <c r="D95" s="120"/>
      <c r="E95" s="120"/>
      <c r="F95" s="120"/>
      <c r="G95" s="120"/>
      <c r="H95" s="120"/>
      <c r="J95" s="46"/>
    </row>
    <row r="96" spans="1:10" s="45" customFormat="1" ht="12.75">
      <c r="A96" s="55" t="s">
        <v>137</v>
      </c>
      <c r="B96" s="55"/>
      <c r="C96" s="55"/>
      <c r="D96" s="55"/>
      <c r="E96" s="134">
        <v>-35434300</v>
      </c>
      <c r="F96" s="134"/>
      <c r="G96" s="134"/>
      <c r="H96" s="134"/>
      <c r="J96" s="46"/>
    </row>
    <row r="97" spans="1:10" s="45" customFormat="1" ht="12.75">
      <c r="A97" s="51"/>
      <c r="B97" s="51"/>
      <c r="C97" s="51"/>
      <c r="D97" s="51"/>
      <c r="E97" s="51"/>
      <c r="F97" s="51"/>
      <c r="G97" s="51"/>
      <c r="H97" s="50"/>
      <c r="J97" s="46"/>
    </row>
    <row r="98" spans="1:10" s="45" customFormat="1" ht="12.75">
      <c r="A98" s="133" t="s">
        <v>138</v>
      </c>
      <c r="B98" s="133"/>
      <c r="C98" s="133"/>
      <c r="D98" s="133"/>
      <c r="E98" s="133"/>
      <c r="F98" s="133"/>
      <c r="G98" s="133"/>
      <c r="H98" s="133"/>
      <c r="J98" s="46"/>
    </row>
    <row r="99" spans="1:10" s="45" customFormat="1" ht="12.75">
      <c r="A99" s="133"/>
      <c r="B99" s="133"/>
      <c r="C99" s="133"/>
      <c r="D99" s="133"/>
      <c r="E99" s="133"/>
      <c r="F99" s="133"/>
      <c r="G99" s="133"/>
      <c r="H99" s="133"/>
      <c r="J99" s="46"/>
    </row>
    <row r="100" spans="1:10" s="45" customFormat="1" ht="12.75">
      <c r="A100" s="68"/>
      <c r="B100" s="136" t="s">
        <v>139</v>
      </c>
      <c r="C100" s="136"/>
      <c r="D100" s="136"/>
      <c r="E100" s="136"/>
      <c r="F100" s="136"/>
      <c r="G100" s="136"/>
      <c r="H100" s="136"/>
      <c r="J100" s="46"/>
    </row>
    <row r="101" spans="1:10" s="45" customFormat="1" ht="12.75">
      <c r="A101" s="40" t="s">
        <v>140</v>
      </c>
      <c r="B101" s="40"/>
      <c r="C101" s="40" t="s">
        <v>141</v>
      </c>
      <c r="D101" s="40"/>
      <c r="E101" s="120" t="s">
        <v>142</v>
      </c>
      <c r="F101" s="120"/>
      <c r="G101" s="120"/>
      <c r="H101" s="120"/>
      <c r="J101" s="46"/>
    </row>
    <row r="102" spans="1:10" s="45" customFormat="1" ht="12.75">
      <c r="A102" s="40"/>
      <c r="B102" s="40"/>
      <c r="C102" s="40" t="s">
        <v>143</v>
      </c>
      <c r="D102" s="40"/>
      <c r="E102" s="120" t="s">
        <v>144</v>
      </c>
      <c r="F102" s="120"/>
      <c r="G102" s="120"/>
      <c r="H102" s="120"/>
      <c r="J102" s="46"/>
    </row>
    <row r="103" spans="1:10" s="45" customFormat="1" ht="12.75">
      <c r="A103" s="55" t="s">
        <v>145</v>
      </c>
      <c r="B103" s="134">
        <v>46591.28</v>
      </c>
      <c r="C103" s="134"/>
      <c r="D103" s="134"/>
      <c r="E103" s="134">
        <v>-18478093.24</v>
      </c>
      <c r="F103" s="134"/>
      <c r="G103" s="134"/>
      <c r="H103" s="134"/>
      <c r="J103" s="46"/>
    </row>
    <row r="104" spans="1:10" s="45" customFormat="1" ht="12.75">
      <c r="A104" s="69"/>
      <c r="B104" s="52"/>
      <c r="C104" s="52"/>
      <c r="D104" s="52"/>
      <c r="E104" s="52"/>
      <c r="F104" s="52"/>
      <c r="G104" s="52"/>
      <c r="H104" s="47"/>
      <c r="J104" s="46"/>
    </row>
    <row r="105" spans="1:10" s="45" customFormat="1" ht="12.75">
      <c r="A105" s="120" t="s">
        <v>146</v>
      </c>
      <c r="B105" s="120"/>
      <c r="C105" s="120"/>
      <c r="D105" s="120"/>
      <c r="E105" s="120" t="s">
        <v>136</v>
      </c>
      <c r="F105" s="120"/>
      <c r="G105" s="120"/>
      <c r="H105" s="120"/>
      <c r="J105" s="46"/>
    </row>
    <row r="106" spans="1:10" s="45" customFormat="1" ht="12.75">
      <c r="A106" s="120"/>
      <c r="B106" s="120"/>
      <c r="C106" s="120"/>
      <c r="D106" s="120"/>
      <c r="E106" s="120"/>
      <c r="F106" s="120"/>
      <c r="G106" s="120"/>
      <c r="H106" s="120"/>
      <c r="J106" s="46"/>
    </row>
    <row r="107" spans="1:10" s="45" customFormat="1" ht="12.75">
      <c r="A107" s="55" t="s">
        <v>147</v>
      </c>
      <c r="B107" s="70"/>
      <c r="C107" s="70"/>
      <c r="D107" s="70"/>
      <c r="E107" s="134">
        <v>33755916.28</v>
      </c>
      <c r="F107" s="134"/>
      <c r="G107" s="134"/>
      <c r="H107" s="134">
        <f>H40</f>
        <v>0</v>
      </c>
      <c r="J107" s="46"/>
    </row>
    <row r="108" spans="1:10" s="45" customFormat="1" ht="15">
      <c r="A108" s="53"/>
      <c r="B108" s="53"/>
      <c r="C108" s="53"/>
      <c r="D108" s="53"/>
      <c r="E108" s="53"/>
      <c r="F108" s="53"/>
      <c r="G108" s="53"/>
      <c r="H108" s="53"/>
      <c r="J108" s="46"/>
    </row>
    <row r="109" spans="1:5" ht="15" customHeight="1">
      <c r="A109" s="2"/>
      <c r="B109" s="3"/>
      <c r="C109" s="3"/>
      <c r="D109" s="3"/>
      <c r="E109" s="3"/>
    </row>
    <row r="110" spans="1:9" ht="15" customHeight="1">
      <c r="A110" s="84" t="s">
        <v>4</v>
      </c>
      <c r="B110" s="84"/>
      <c r="C110" s="84" t="s">
        <v>5</v>
      </c>
      <c r="D110" s="84"/>
      <c r="E110" s="84"/>
      <c r="F110" s="84" t="s">
        <v>151</v>
      </c>
      <c r="G110" s="84"/>
      <c r="H110" s="84" t="s">
        <v>38</v>
      </c>
      <c r="I110" s="84"/>
    </row>
    <row r="111" spans="1:9" ht="12.75">
      <c r="A111" s="84" t="s">
        <v>8</v>
      </c>
      <c r="B111" s="84"/>
      <c r="C111" s="84" t="s">
        <v>9</v>
      </c>
      <c r="D111" s="84"/>
      <c r="E111" s="84"/>
      <c r="F111" s="84" t="s">
        <v>7</v>
      </c>
      <c r="G111" s="84"/>
      <c r="H111" s="84" t="s">
        <v>6</v>
      </c>
      <c r="I111" s="84"/>
    </row>
    <row r="112" spans="1:5" ht="12.75">
      <c r="A112" s="84" t="s">
        <v>10</v>
      </c>
      <c r="B112" s="84"/>
      <c r="C112" s="84" t="s">
        <v>11</v>
      </c>
      <c r="D112" s="84"/>
      <c r="E112" s="84"/>
    </row>
    <row r="114" ht="19.5" customHeight="1"/>
    <row r="115" ht="19.5" customHeight="1"/>
    <row r="116" spans="7:9" ht="15" customHeight="1">
      <c r="G116" s="84"/>
      <c r="H116" s="84"/>
      <c r="I116" s="84"/>
    </row>
    <row r="117" spans="7:9" ht="15" customHeight="1">
      <c r="G117" s="84"/>
      <c r="H117" s="84"/>
      <c r="I117" s="84"/>
    </row>
    <row r="118" spans="1:9" ht="15" customHeight="1">
      <c r="A118" s="7"/>
      <c r="B118" s="7"/>
      <c r="C118" s="7"/>
      <c r="G118" s="84"/>
      <c r="H118" s="84"/>
      <c r="I118" s="84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 selectLockedCells="1"/>
  <mergeCells count="110">
    <mergeCell ref="E105:H106"/>
    <mergeCell ref="E107:H107"/>
    <mergeCell ref="E96:H96"/>
    <mergeCell ref="F85:H85"/>
    <mergeCell ref="D85:E85"/>
    <mergeCell ref="A99:H99"/>
    <mergeCell ref="A105:D106"/>
    <mergeCell ref="E101:H101"/>
    <mergeCell ref="E102:H102"/>
    <mergeCell ref="B103:D103"/>
    <mergeCell ref="A82:A84"/>
    <mergeCell ref="A98:H98"/>
    <mergeCell ref="D84:E84"/>
    <mergeCell ref="F84:H84"/>
    <mergeCell ref="A58:D58"/>
    <mergeCell ref="E58:H58"/>
    <mergeCell ref="E60:H60"/>
    <mergeCell ref="E61:H61"/>
    <mergeCell ref="E62:H62"/>
    <mergeCell ref="E63:H63"/>
    <mergeCell ref="A64:B64"/>
    <mergeCell ref="B100:H100"/>
    <mergeCell ref="A78:H78"/>
    <mergeCell ref="A80:H81"/>
    <mergeCell ref="B82:C84"/>
    <mergeCell ref="D82:H82"/>
    <mergeCell ref="D83:E83"/>
    <mergeCell ref="F83:H83"/>
    <mergeCell ref="E103:H103"/>
    <mergeCell ref="A94:D95"/>
    <mergeCell ref="E94:H95"/>
    <mergeCell ref="C87:D87"/>
    <mergeCell ref="E87:F87"/>
    <mergeCell ref="G87:H87"/>
    <mergeCell ref="B87:B89"/>
    <mergeCell ref="A87:A89"/>
    <mergeCell ref="B71:H71"/>
    <mergeCell ref="B72:H72"/>
    <mergeCell ref="B73:H73"/>
    <mergeCell ref="A77:H77"/>
    <mergeCell ref="B70:H70"/>
    <mergeCell ref="E68:H69"/>
    <mergeCell ref="A68:D69"/>
    <mergeCell ref="A51:B51"/>
    <mergeCell ref="A52:B52"/>
    <mergeCell ref="A53:B53"/>
    <mergeCell ref="A54:B54"/>
    <mergeCell ref="E64:H64"/>
    <mergeCell ref="A66:B66"/>
    <mergeCell ref="E66:H66"/>
    <mergeCell ref="F33:I33"/>
    <mergeCell ref="A32:E33"/>
    <mergeCell ref="F34:I34"/>
    <mergeCell ref="F35:I35"/>
    <mergeCell ref="F32:I32"/>
    <mergeCell ref="F8:F9"/>
    <mergeCell ref="G8:G9"/>
    <mergeCell ref="A28:E28"/>
    <mergeCell ref="F28:I28"/>
    <mergeCell ref="H8:I8"/>
    <mergeCell ref="A12:B12"/>
    <mergeCell ref="A110:B110"/>
    <mergeCell ref="C112:E112"/>
    <mergeCell ref="D8:D9"/>
    <mergeCell ref="E8:E9"/>
    <mergeCell ref="A49:B49"/>
    <mergeCell ref="A50:B50"/>
    <mergeCell ref="A112:B112"/>
    <mergeCell ref="A17:B17"/>
    <mergeCell ref="A10:B10"/>
    <mergeCell ref="A11:B11"/>
    <mergeCell ref="F37:I37"/>
    <mergeCell ref="A40:E40"/>
    <mergeCell ref="F40:I40"/>
    <mergeCell ref="A48:B48"/>
    <mergeCell ref="F41:I41"/>
    <mergeCell ref="A45:B46"/>
    <mergeCell ref="A47:B47"/>
    <mergeCell ref="A44:D44"/>
    <mergeCell ref="C45:D45"/>
    <mergeCell ref="G116:I116"/>
    <mergeCell ref="G117:I117"/>
    <mergeCell ref="G118:I118"/>
    <mergeCell ref="A1:I1"/>
    <mergeCell ref="A2:I2"/>
    <mergeCell ref="A3:I3"/>
    <mergeCell ref="A14:B14"/>
    <mergeCell ref="A7:B9"/>
    <mergeCell ref="A15:B15"/>
    <mergeCell ref="A16:B16"/>
    <mergeCell ref="D7:I7"/>
    <mergeCell ref="A26:B26"/>
    <mergeCell ref="A21:B21"/>
    <mergeCell ref="A22:B22"/>
    <mergeCell ref="A23:B23"/>
    <mergeCell ref="A18:B18"/>
    <mergeCell ref="A19:B19"/>
    <mergeCell ref="A20:B20"/>
    <mergeCell ref="C7:C9"/>
    <mergeCell ref="A13:B13"/>
    <mergeCell ref="F29:I29"/>
    <mergeCell ref="A111:B111"/>
    <mergeCell ref="A24:B24"/>
    <mergeCell ref="A25:B25"/>
    <mergeCell ref="C110:E110"/>
    <mergeCell ref="C111:E111"/>
    <mergeCell ref="H110:I110"/>
    <mergeCell ref="H111:I111"/>
    <mergeCell ref="F110:G110"/>
    <mergeCell ref="F111:G111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2018-06-05T12:30:09Z</dcterms:modified>
  <cp:category/>
  <cp:version/>
  <cp:contentType/>
  <cp:contentStatus/>
</cp:coreProperties>
</file>