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1º Bim" sheetId="1" r:id="rId1"/>
    <sheet name="Dem. Saude - Despesas- 1º Bim" sheetId="2" r:id="rId2"/>
    <sheet name="Dem. Saude - restos pagar- 1º B" sheetId="3" r:id="rId3"/>
  </sheets>
  <definedNames>
    <definedName name="_xlfn.SUMIFS" hidden="1">#NAME?</definedName>
    <definedName name="_xlnm.Print_Area" localSheetId="1">'Dem. Saude - Despesas- 1º Bim'!$A$1:$E$21</definedName>
    <definedName name="_xlnm.Print_Area" localSheetId="0">'Dem. Saude - Receitas - 1º Bim'!$A$1:$F$86</definedName>
    <definedName name="_xlnm.Print_Area" localSheetId="2">'Dem. Saude - restos pagar- 1º B'!$A$1:$E$16</definedName>
    <definedName name="Z_FED31D73_12BC_4C9A_9468_72952A34E245_.wvu.PrintArea" localSheetId="1" hidden="1">'Dem. Saude - Despesas- 1º Bim'!$A$1:$E$21</definedName>
    <definedName name="Z_FED31D73_12BC_4C9A_9468_72952A34E245_.wvu.PrintArea" localSheetId="0" hidden="1">'Dem. Saude - Receitas - 1º Bim'!$A$1:$F$86</definedName>
    <definedName name="Z_FED31D73_12BC_4C9A_9468_72952A34E245_.wvu.PrintArea" localSheetId="2" hidden="1">'Dem. Saude - restos pagar- 1º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<sst xmlns="http://schemas.openxmlformats.org/spreadsheetml/2006/main" count="194" uniqueCount="143">
  <si>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</si>
  <si>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</si>
  <si>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</si>
  <si>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</si>
  <si>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</si>
  <si>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</si>
  <si>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</si>
  <si>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</si>
  <si>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</si>
  <si>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</si>
  <si>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</si>
  <si>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</si>
  <si>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</si>
  <si>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</si>
  <si>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</si>
  <si>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</si>
  <si>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</si>
  <si>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</si>
  <si>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</si>
  <si>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</si>
  <si>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</si>
  <si>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</si>
  <si>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</si>
  <si>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</si>
  <si>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</si>
  <si>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</si>
  <si>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</si>
  <si>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</si>
  <si>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</si>
  <si>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</si>
  <si>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</si>
  <si>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</si>
  <si>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</si>
  <si>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</si>
  <si>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</si>
  <si>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</si>
  <si>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</si>
  <si>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</si>
  <si>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</si>
  <si>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</si>
  <si>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</si>
  <si>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</si>
  <si>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</si>
  <si>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</si>
  <si>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</si>
  <si>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</si>
  <si>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</si>
  <si>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</si>
  <si>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</si>
  <si>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</si>
  <si>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</si>
  <si>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</si>
  <si>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</si>
  <si>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</si>
  <si>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</si>
  <si>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</si>
  <si>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</si>
  <si>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</si>
  <si>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</si>
  <si>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</si>
  <si>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</si>
  <si>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</si>
  <si>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</si>
  <si>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</si>
  <si>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</si>
  <si>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</si>
  <si>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</si>
  <si>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</si>
  <si>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</si>
  <si>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</si>
  <si>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</si>
  <si>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</si>
  <si>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</si>
  <si>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</si>
  <si>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</si>
  <si>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</si>
  <si>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</si>
  <si>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</si>
  <si>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</si>
  <si>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</si>
  <si>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</si>
  <si>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</si>
  <si>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</si>
  <si>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</si>
  <si>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</si>
  <si>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</si>
  <si>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</si>
  <si>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</si>
  <si>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</si>
  <si>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</si>
  <si>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</si>
  <si>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</si>
  <si>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</si>
  <si>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</si>
  <si>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</si>
  <si>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</si>
  <si>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</si>
  <si>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</si>
  <si>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</si>
  <si>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</si>
  <si>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</si>
  <si>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</si>
  <si>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</si>
  <si>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</si>
  <si>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</si>
  <si>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</si>
  <si>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</si>
  <si>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</si>
  <si>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</si>
  <si>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</si>
  <si>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</si>
  <si>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</si>
  <si>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</si>
  <si>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</si>
  <si>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</si>
  <si>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</si>
  <si>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</si>
  <si>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</si>
  <si>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</si>
  <si>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</si>
  <si>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</si>
  <si>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</si>
  <si>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</si>
  <si>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</si>
  <si>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</si>
  <si>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</si>
  <si>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</si>
  <si>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</si>
  <si>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</si>
  <si>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</si>
  <si>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</si>
  <si>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</si>
  <si>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</si>
  <si>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</si>
  <si>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</si>
  <si>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</si>
  <si>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1º BIMESTRE DE 2018</t>
  </si>
  <si>
    <t>Inscritos em 2018</t>
  </si>
  <si>
    <t>Inscritos em Exercícios anteriores a 2014</t>
  </si>
  <si>
    <t>Restos a Pagar Cancelados ou Prescritos em 2018</t>
  </si>
  <si>
    <t>Restos a Pagar Cancelados ou Prescritos em exercícios Anteriores a 2014</t>
  </si>
  <si>
    <t>Diferença de limite não cumprido em 2017</t>
  </si>
  <si>
    <t>Diferença de limite não cumprido em Exercícios Anteriores a 2013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</si>
</sst>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28" fillId="14" borderId="22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20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7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2" t="s">
        <v>21</v>
      </c>
      <c r="B1" s="62"/>
      <c r="C1" s="62"/>
      <c r="D1" s="62"/>
      <c r="E1" s="62"/>
      <c r="F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4" t="s">
        <v>26</v>
      </c>
      <c r="B10" s="65"/>
      <c r="C10" s="65" t="s">
        <v>36</v>
      </c>
      <c r="D10" s="68" t="s">
        <v>46</v>
      </c>
      <c r="E10" s="52" t="s">
        <v>9</v>
      </c>
      <c r="F10" s="53"/>
    </row>
    <row r="11" spans="1:6" ht="19.5" customHeight="1">
      <c r="A11" s="66"/>
      <c r="B11" s="67"/>
      <c r="C11" s="67"/>
      <c r="D11" s="69"/>
      <c r="E11" s="19" t="s">
        <v>48</v>
      </c>
      <c r="F11" s="19" t="s">
        <v>49</v>
      </c>
    </row>
    <row r="12" spans="1:6" ht="19.5" customHeight="1">
      <c r="A12" s="56" t="s">
        <v>27</v>
      </c>
      <c r="B12" s="57"/>
      <c r="C12" s="15">
        <f>SUM(C13:C20)</f>
        <v>200241235</v>
      </c>
      <c r="D12" s="15">
        <f>SUM(D13:D20)</f>
        <v>196724135</v>
      </c>
      <c r="E12" s="15">
        <f>SUM(E13:E20)</f>
        <v>28573067.93</v>
      </c>
      <c r="F12" s="15">
        <f>SUM(F13:F15)</f>
        <v>37.418730489826864</v>
      </c>
    </row>
    <row r="13" spans="1:6" ht="19.5" customHeight="1">
      <c r="A13" s="54" t="s">
        <v>28</v>
      </c>
      <c r="B13" s="55"/>
      <c r="C13" s="9">
        <v>107993700</v>
      </c>
      <c r="D13" s="9">
        <v>107993700</v>
      </c>
      <c r="E13" s="9">
        <v>13299475.71</v>
      </c>
      <c r="F13" s="9">
        <f>(E13/D13)*100</f>
        <v>12.315047738895881</v>
      </c>
    </row>
    <row r="14" spans="1:6" ht="19.5" customHeight="1">
      <c r="A14" s="54" t="s">
        <v>29</v>
      </c>
      <c r="B14" s="55"/>
      <c r="C14" s="9">
        <v>17537200</v>
      </c>
      <c r="D14" s="9">
        <v>17537200</v>
      </c>
      <c r="E14" s="9">
        <v>1022792.15</v>
      </c>
      <c r="F14" s="9">
        <f aca="true" t="shared" si="0" ref="F14:F20">(E14/D14)*100</f>
        <v>5.832129131218211</v>
      </c>
    </row>
    <row r="15" spans="1:6" ht="19.5" customHeight="1">
      <c r="A15" s="54" t="s">
        <v>30</v>
      </c>
      <c r="B15" s="55"/>
      <c r="C15" s="9">
        <v>50371400</v>
      </c>
      <c r="D15" s="9">
        <v>50371400</v>
      </c>
      <c r="E15" s="9">
        <v>9707351.36</v>
      </c>
      <c r="F15" s="9">
        <f t="shared" si="0"/>
        <v>19.271553619712773</v>
      </c>
    </row>
    <row r="16" spans="1:6" ht="19.5" customHeight="1">
      <c r="A16" s="20" t="s">
        <v>31</v>
      </c>
      <c r="B16" s="21"/>
      <c r="C16" s="9">
        <v>14875635</v>
      </c>
      <c r="D16" s="9">
        <v>14875635</v>
      </c>
      <c r="E16" s="9">
        <v>2540498.23</v>
      </c>
      <c r="F16" s="9">
        <f t="shared" si="0"/>
        <v>17.078250642745672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4624600</v>
      </c>
      <c r="D18" s="9">
        <v>1107500</v>
      </c>
      <c r="E18" s="9">
        <v>429732.8</v>
      </c>
      <c r="F18" s="9">
        <f t="shared" si="0"/>
        <v>38.802058690744914</v>
      </c>
    </row>
    <row r="19" spans="1:6" ht="19.5" customHeight="1">
      <c r="A19" s="20" t="s">
        <v>34</v>
      </c>
      <c r="B19" s="21"/>
      <c r="C19" s="9">
        <v>4478600</v>
      </c>
      <c r="D19" s="9">
        <v>4478600</v>
      </c>
      <c r="E19" s="9">
        <v>1030414.95</v>
      </c>
      <c r="F19" s="9">
        <f t="shared" si="0"/>
        <v>23.007523556468538</v>
      </c>
    </row>
    <row r="20" spans="1:6" ht="19.5" customHeight="1">
      <c r="A20" s="54" t="s">
        <v>35</v>
      </c>
      <c r="B20" s="55"/>
      <c r="C20" s="9">
        <v>360100</v>
      </c>
      <c r="D20" s="9">
        <v>360100</v>
      </c>
      <c r="E20" s="9">
        <v>542802.73</v>
      </c>
      <c r="F20" s="9">
        <f t="shared" si="0"/>
        <v>150.73666481532908</v>
      </c>
    </row>
    <row r="21" spans="1:6" ht="19.5" customHeight="1">
      <c r="A21" s="56" t="s">
        <v>37</v>
      </c>
      <c r="B21" s="57"/>
      <c r="C21" s="15">
        <f>SUM(C22:C26)</f>
        <v>196737606</v>
      </c>
      <c r="D21" s="15">
        <f>SUM(D22:D26)</f>
        <v>196737606</v>
      </c>
      <c r="E21" s="15">
        <f>SUM(E22:E26)</f>
        <v>42362279.09</v>
      </c>
      <c r="F21" s="15">
        <f>(E21/D21)*100</f>
        <v>21.532375000029226</v>
      </c>
    </row>
    <row r="22" spans="1:6" ht="19.5" customHeight="1">
      <c r="A22" s="54" t="s">
        <v>38</v>
      </c>
      <c r="B22" s="55"/>
      <c r="C22" s="9">
        <v>55574900</v>
      </c>
      <c r="D22" s="9">
        <v>55574900</v>
      </c>
      <c r="E22" s="9">
        <v>9176154.43</v>
      </c>
      <c r="F22" s="27">
        <f>(E22/D22)*100</f>
        <v>16.511328729336444</v>
      </c>
    </row>
    <row r="23" spans="1:6" ht="19.5" customHeight="1">
      <c r="A23" s="54" t="s">
        <v>39</v>
      </c>
      <c r="B23" s="55"/>
      <c r="C23" s="9">
        <v>105200</v>
      </c>
      <c r="D23" s="9">
        <v>105200</v>
      </c>
      <c r="E23" s="9">
        <v>3532.82</v>
      </c>
      <c r="F23" s="27">
        <f aca="true" t="shared" si="1" ref="F23:F28">(E23/D23)*100</f>
        <v>3.3581939163498102</v>
      </c>
    </row>
    <row r="24" spans="1:6" ht="19.5" customHeight="1">
      <c r="A24" s="54" t="s">
        <v>40</v>
      </c>
      <c r="B24" s="55"/>
      <c r="C24" s="9">
        <v>33836706</v>
      </c>
      <c r="D24" s="9">
        <v>33836706</v>
      </c>
      <c r="E24" s="9">
        <v>16714640.28</v>
      </c>
      <c r="F24" s="27">
        <f t="shared" si="1"/>
        <v>49.39795345327054</v>
      </c>
    </row>
    <row r="25" spans="1:6" ht="19.5" customHeight="1">
      <c r="A25" s="54" t="s">
        <v>41</v>
      </c>
      <c r="B25" s="55"/>
      <c r="C25" s="9">
        <v>106551900</v>
      </c>
      <c r="D25" s="9">
        <v>106551900</v>
      </c>
      <c r="E25" s="9">
        <v>16323424.22</v>
      </c>
      <c r="F25" s="27">
        <f t="shared" si="1"/>
        <v>15.319693238694008</v>
      </c>
    </row>
    <row r="26" spans="1:6" ht="19.5" customHeight="1">
      <c r="A26" s="54" t="s">
        <v>42</v>
      </c>
      <c r="B26" s="55"/>
      <c r="C26" s="9">
        <v>668900</v>
      </c>
      <c r="D26" s="9">
        <v>668900</v>
      </c>
      <c r="E26" s="9">
        <v>144527.34</v>
      </c>
      <c r="F26" s="27">
        <f t="shared" si="1"/>
        <v>21.606718493048287</v>
      </c>
    </row>
    <row r="27" spans="1:6" ht="25.5" customHeight="1">
      <c r="A27" s="60" t="s">
        <v>43</v>
      </c>
      <c r="B27" s="61"/>
      <c r="C27" s="15">
        <f>SUM(C28:C29)</f>
        <v>505300</v>
      </c>
      <c r="D27" s="15">
        <f>SUM(D28:D29)</f>
        <v>505300</v>
      </c>
      <c r="E27" s="15">
        <f>SUM(E28:E29)</f>
        <v>69577.18</v>
      </c>
      <c r="F27" s="15">
        <f>(E27/D27)*100</f>
        <v>13.76947951711854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69577.18</v>
      </c>
      <c r="F28" s="27">
        <f t="shared" si="1"/>
        <v>13.76947951711854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0" t="s">
        <v>47</v>
      </c>
      <c r="B30" s="51"/>
      <c r="C30" s="25">
        <f>SUM(C12,C21,C27)</f>
        <v>397484141</v>
      </c>
      <c r="D30" s="25">
        <f>SUM(D12,D21,D27)</f>
        <v>393967041</v>
      </c>
      <c r="E30" s="25">
        <f>SUM(E12,E21,E27)</f>
        <v>71004924.20000002</v>
      </c>
      <c r="F30" s="15">
        <f>(E30/D30)*100</f>
        <v>18.023062035790964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4" t="s">
        <v>50</v>
      </c>
      <c r="B32" s="65"/>
      <c r="C32" s="65" t="s">
        <v>36</v>
      </c>
      <c r="D32" s="68" t="s">
        <v>51</v>
      </c>
      <c r="E32" s="52" t="s">
        <v>9</v>
      </c>
      <c r="F32" s="53"/>
    </row>
    <row r="33" spans="1:6" ht="19.5" customHeight="1">
      <c r="A33" s="66"/>
      <c r="B33" s="67"/>
      <c r="C33" s="67"/>
      <c r="D33" s="69"/>
      <c r="E33" s="19" t="s">
        <v>52</v>
      </c>
      <c r="F33" s="19" t="s">
        <v>53</v>
      </c>
    </row>
    <row r="34" spans="1:6" ht="19.5" customHeight="1">
      <c r="A34" s="56" t="s">
        <v>54</v>
      </c>
      <c r="B34" s="57"/>
      <c r="C34" s="15">
        <f>SUM(C35:C39)</f>
        <v>16117160</v>
      </c>
      <c r="D34" s="15">
        <f>SUM(D35:D39)</f>
        <v>16127480</v>
      </c>
      <c r="E34" s="15">
        <f>SUM(E35:E39)</f>
        <v>3254584.0900000003</v>
      </c>
      <c r="F34" s="15">
        <f>(E34/D34)*100</f>
        <v>20.180363516184798</v>
      </c>
    </row>
    <row r="35" spans="1:6" ht="19.5" customHeight="1">
      <c r="A35" s="54" t="s">
        <v>56</v>
      </c>
      <c r="B35" s="55"/>
      <c r="C35" s="9">
        <v>14499590</v>
      </c>
      <c r="D35" s="9">
        <v>14499590</v>
      </c>
      <c r="E35" s="9">
        <v>2389399.37</v>
      </c>
      <c r="F35" s="15">
        <f aca="true" t="shared" si="2" ref="F35:F42">(E35/D35)*100</f>
        <v>16.479082305085868</v>
      </c>
    </row>
    <row r="36" spans="1:6" ht="19.5" customHeight="1">
      <c r="A36" s="54" t="s">
        <v>55</v>
      </c>
      <c r="B36" s="55"/>
      <c r="C36" s="9">
        <v>1615570</v>
      </c>
      <c r="D36" s="9">
        <v>1625890</v>
      </c>
      <c r="E36" s="9">
        <v>847382.25</v>
      </c>
      <c r="F36" s="15">
        <f t="shared" si="2"/>
        <v>52.118055341997305</v>
      </c>
    </row>
    <row r="37" spans="1:6" ht="19.5" customHeight="1">
      <c r="A37" s="54" t="s">
        <v>57</v>
      </c>
      <c r="B37" s="55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17802.47</v>
      </c>
      <c r="F38" s="15">
        <f t="shared" si="2"/>
        <v>890.1234999999999</v>
      </c>
    </row>
    <row r="39" spans="1:6" ht="19.5" customHeight="1">
      <c r="A39" s="56" t="s">
        <v>59</v>
      </c>
      <c r="B39" s="57"/>
      <c r="C39" s="9"/>
      <c r="D39" s="9"/>
      <c r="E39" s="9">
        <v>0</v>
      </c>
      <c r="F39" s="15"/>
    </row>
    <row r="40" spans="1:6" ht="19.5" customHeight="1">
      <c r="A40" s="56" t="s">
        <v>60</v>
      </c>
      <c r="B40" s="57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1224500</v>
      </c>
      <c r="D41" s="28">
        <v>1224500</v>
      </c>
      <c r="E41" s="28">
        <v>47969.66</v>
      </c>
      <c r="F41" s="15">
        <f t="shared" si="2"/>
        <v>3.9174895875867706</v>
      </c>
    </row>
    <row r="42" spans="1:6" ht="28.5" customHeight="1">
      <c r="A42" s="50" t="s">
        <v>62</v>
      </c>
      <c r="B42" s="51"/>
      <c r="C42" s="25">
        <f>SUM(C41,C34)</f>
        <v>17341660</v>
      </c>
      <c r="D42" s="25">
        <f>SUM(D41,D34)</f>
        <v>17351980</v>
      </c>
      <c r="E42" s="25">
        <f>SUM(E41,E34)</f>
        <v>3302553.7500000005</v>
      </c>
      <c r="F42" s="15">
        <f t="shared" si="2"/>
        <v>19.032719897095323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41" customFormat="1" ht="12.75"/>
    <row r="46" spans="1:6" s="41" customFormat="1" ht="12.75">
      <c r="A46" s="42" t="s">
        <v>2</v>
      </c>
      <c r="B46" s="43" t="s">
        <v>3</v>
      </c>
      <c r="C46" s="43"/>
      <c r="D46" s="43" t="s">
        <v>131</v>
      </c>
      <c r="E46" s="43"/>
      <c r="F46" s="42" t="s">
        <v>132</v>
      </c>
    </row>
    <row r="47" spans="1:6" s="41" customFormat="1" ht="12.75">
      <c r="A47" s="42" t="s">
        <v>4</v>
      </c>
      <c r="B47" s="43" t="s">
        <v>133</v>
      </c>
      <c r="C47" s="43"/>
      <c r="D47" s="43" t="s">
        <v>134</v>
      </c>
      <c r="E47" s="43"/>
      <c r="F47" s="42" t="s">
        <v>135</v>
      </c>
    </row>
    <row r="48" spans="1:3" s="41" customFormat="1" ht="12.75">
      <c r="A48" s="42" t="s">
        <v>6</v>
      </c>
      <c r="B48" s="43" t="s">
        <v>7</v>
      </c>
      <c r="C48" s="43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5" t="s">
        <v>14</v>
      </c>
      <c r="B66" s="46"/>
      <c r="C66" s="17"/>
      <c r="D66" s="11">
        <f>D22-D25-D26-D30</f>
        <v>-445612941</v>
      </c>
      <c r="E66" s="11">
        <f>E22-E25-E26-E30</f>
        <v>-78296721.33000001</v>
      </c>
      <c r="F66" s="11">
        <f>F22-F25-F26-F30</f>
        <v>-38.438145038196815</v>
      </c>
    </row>
    <row r="67" spans="1:6" ht="19.5" customHeight="1">
      <c r="A67" s="45" t="s">
        <v>15</v>
      </c>
      <c r="B67" s="46"/>
      <c r="C67" s="17"/>
      <c r="D67" s="10">
        <v>3215107.96</v>
      </c>
      <c r="E67" s="16"/>
      <c r="F67" s="16"/>
    </row>
    <row r="68" spans="1:6" ht="19.5" customHeight="1">
      <c r="A68" s="45" t="s">
        <v>16</v>
      </c>
      <c r="B68" s="46"/>
      <c r="C68" s="17"/>
      <c r="D68" s="12">
        <v>0</v>
      </c>
      <c r="E68" s="12">
        <v>0</v>
      </c>
      <c r="F68" s="12">
        <v>0</v>
      </c>
    </row>
    <row r="69" spans="1:6" ht="19.5" customHeight="1">
      <c r="A69" s="45" t="s">
        <v>17</v>
      </c>
      <c r="B69" s="46"/>
      <c r="C69" s="17"/>
      <c r="D69" s="11">
        <f>D21+D66+D67+D68</f>
        <v>-245660227.04</v>
      </c>
      <c r="E69" s="11">
        <f>E21+E66+E67+E68</f>
        <v>-35934442.24000001</v>
      </c>
      <c r="F69" s="11">
        <f>F21+F66+F67+F68</f>
        <v>-16.90577003816759</v>
      </c>
    </row>
    <row r="70" spans="1:6" ht="19.5" customHeight="1">
      <c r="A70" s="45" t="s">
        <v>18</v>
      </c>
      <c r="B70" s="46"/>
      <c r="C70" s="17"/>
      <c r="D70" s="11">
        <v>-23082405.45</v>
      </c>
      <c r="E70" s="11" t="e">
        <f>#REF!-'Dem. Saude - Receitas - 1º Bim'!E69</f>
        <v>#REF!</v>
      </c>
      <c r="F70" s="11" t="e">
        <f>#REF!-'Dem. Saude - Receitas - 1º Bim'!F69</f>
        <v>#REF!</v>
      </c>
    </row>
    <row r="71" spans="1:6" ht="19.5" customHeight="1" thickBot="1">
      <c r="A71" s="58" t="s">
        <v>19</v>
      </c>
      <c r="B71" s="59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36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7" t="s">
        <v>20</v>
      </c>
      <c r="B74" s="48"/>
      <c r="C74" s="48"/>
      <c r="D74" s="48"/>
      <c r="E74" s="48"/>
      <c r="F74" s="29"/>
    </row>
    <row r="75" spans="1:6" ht="19.5" customHeight="1">
      <c r="A75" s="30"/>
      <c r="B75" s="31"/>
      <c r="C75" s="31"/>
      <c r="D75" s="31"/>
      <c r="E75" s="31"/>
      <c r="F75" s="32"/>
    </row>
    <row r="76" spans="1:6" ht="19.5" customHeight="1">
      <c r="A76" s="33"/>
      <c r="B76" s="34"/>
      <c r="C76" s="34"/>
      <c r="D76" s="34"/>
      <c r="E76" s="34"/>
      <c r="F76" s="35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4" t="s">
        <v>2</v>
      </c>
      <c r="B78" s="44"/>
      <c r="C78" s="7"/>
      <c r="D78" s="44" t="s">
        <v>3</v>
      </c>
      <c r="E78" s="44"/>
      <c r="F78" s="44"/>
    </row>
    <row r="79" spans="1:6" ht="12.75">
      <c r="A79" s="44" t="s">
        <v>4</v>
      </c>
      <c r="B79" s="44"/>
      <c r="C79" s="7"/>
      <c r="D79" s="44" t="s">
        <v>5</v>
      </c>
      <c r="E79" s="44"/>
      <c r="F79" s="44"/>
    </row>
    <row r="80" spans="1:6" ht="12.75">
      <c r="A80" s="44" t="s">
        <v>6</v>
      </c>
      <c r="B80" s="44"/>
      <c r="C80" s="7"/>
      <c r="D80" s="44" t="s">
        <v>7</v>
      </c>
      <c r="E80" s="44"/>
      <c r="F80" s="44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6:B66"/>
    <mergeCell ref="A67:B67"/>
    <mergeCell ref="A68:B68"/>
    <mergeCell ref="A39:B39"/>
    <mergeCell ref="A40:B40"/>
    <mergeCell ref="A32:B33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37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63</v>
      </c>
      <c r="B10" s="65"/>
      <c r="C10" s="65" t="s">
        <v>69</v>
      </c>
      <c r="D10" s="68" t="s">
        <v>70</v>
      </c>
      <c r="E10" s="52" t="s">
        <v>10</v>
      </c>
      <c r="F10" s="53"/>
      <c r="G10" s="52" t="s">
        <v>1</v>
      </c>
      <c r="H10" s="53"/>
      <c r="I10" s="68" t="s">
        <v>75</v>
      </c>
    </row>
    <row r="11" spans="1:9" ht="19.5" customHeight="1">
      <c r="A11" s="66"/>
      <c r="B11" s="67"/>
      <c r="C11" s="67"/>
      <c r="D11" s="69"/>
      <c r="E11" s="19" t="s">
        <v>71</v>
      </c>
      <c r="F11" s="19" t="s">
        <v>72</v>
      </c>
      <c r="G11" s="19" t="s">
        <v>73</v>
      </c>
      <c r="H11" s="19" t="s">
        <v>74</v>
      </c>
      <c r="I11" s="69"/>
    </row>
    <row r="12" spans="1:9" ht="19.5" customHeight="1">
      <c r="A12" s="56" t="s">
        <v>64</v>
      </c>
      <c r="B12" s="57"/>
      <c r="C12" s="15">
        <f>SUM(C13:C15)</f>
        <v>113246205</v>
      </c>
      <c r="D12" s="15">
        <f>SUM(D13:D15)</f>
        <v>114977004.41</v>
      </c>
      <c r="E12" s="15">
        <f>SUM(E13:E15)</f>
        <v>60074581.98</v>
      </c>
      <c r="F12" s="15">
        <f>(E12/D12)*100</f>
        <v>52.24921477844232</v>
      </c>
      <c r="G12" s="15">
        <f>SUM(G13:G15)</f>
        <v>19440368.490000002</v>
      </c>
      <c r="H12" s="15">
        <f>(G12/D12)*100</f>
        <v>16.90804921362971</v>
      </c>
      <c r="I12" s="15"/>
    </row>
    <row r="13" spans="1:9" ht="19.5" customHeight="1">
      <c r="A13" s="54" t="s">
        <v>11</v>
      </c>
      <c r="B13" s="55"/>
      <c r="C13" s="9">
        <v>51052700</v>
      </c>
      <c r="D13" s="9">
        <v>51052700</v>
      </c>
      <c r="E13" s="9">
        <v>8057790.18</v>
      </c>
      <c r="F13" s="15">
        <f aca="true" t="shared" si="0" ref="F13:F20">(E13/D13)*100</f>
        <v>15.783279199728906</v>
      </c>
      <c r="G13" s="9">
        <v>8057790.18</v>
      </c>
      <c r="H13" s="15">
        <f>(G13/D13)*100</f>
        <v>15.783279199728906</v>
      </c>
      <c r="I13" s="9"/>
    </row>
    <row r="14" spans="1:9" ht="19.5" customHeight="1">
      <c r="A14" s="54" t="s">
        <v>65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62193505</v>
      </c>
      <c r="D15" s="9">
        <v>63924304.41</v>
      </c>
      <c r="E15" s="9">
        <v>52016791.8</v>
      </c>
      <c r="F15" s="15">
        <f t="shared" si="0"/>
        <v>81.37247996688839</v>
      </c>
      <c r="G15" s="9">
        <v>11382578.31</v>
      </c>
      <c r="H15" s="15">
        <f>(G15/D15)*100</f>
        <v>17.806338942687606</v>
      </c>
      <c r="I15" s="9"/>
    </row>
    <row r="16" spans="1:9" ht="19.5" customHeight="1">
      <c r="A16" s="56" t="s">
        <v>66</v>
      </c>
      <c r="B16" s="57"/>
      <c r="C16" s="15">
        <f>SUM(C17:C19)</f>
        <v>780600</v>
      </c>
      <c r="D16" s="15">
        <f>SUM(D17:D19)</f>
        <v>1264954.65</v>
      </c>
      <c r="E16" s="15">
        <f>SUM(E17:E19)</f>
        <v>152367.9</v>
      </c>
      <c r="F16" s="15">
        <f t="shared" si="0"/>
        <v>12.045325103156861</v>
      </c>
      <c r="G16" s="15">
        <f>SUM(G17:G19)</f>
        <v>905</v>
      </c>
      <c r="H16" s="15">
        <f>(G16/D16)*100</f>
        <v>0.07154406681694084</v>
      </c>
      <c r="I16" s="15"/>
    </row>
    <row r="17" spans="1:9" ht="19.5" customHeight="1">
      <c r="A17" s="54" t="s">
        <v>8</v>
      </c>
      <c r="B17" s="55"/>
      <c r="C17" s="9">
        <v>780600</v>
      </c>
      <c r="D17" s="9">
        <v>1264954.65</v>
      </c>
      <c r="E17" s="9">
        <v>152367.9</v>
      </c>
      <c r="F17" s="15">
        <f t="shared" si="0"/>
        <v>12.045325103156861</v>
      </c>
      <c r="G17" s="9">
        <v>905</v>
      </c>
      <c r="H17" s="15">
        <f>(G17/D17)*100</f>
        <v>0.07154406681694084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67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0" t="s">
        <v>68</v>
      </c>
      <c r="B20" s="51"/>
      <c r="C20" s="25">
        <f>SUM(C16,C12)</f>
        <v>114026805</v>
      </c>
      <c r="D20" s="25">
        <f>SUM(D12,D16)</f>
        <v>116241959.06</v>
      </c>
      <c r="E20" s="14">
        <f>SUM(E16,E12)</f>
        <v>60226949.879999995</v>
      </c>
      <c r="F20" s="15">
        <f t="shared" si="0"/>
        <v>51.811712712887925</v>
      </c>
      <c r="G20" s="14">
        <f>SUM(G16,G12)</f>
        <v>19441273.490000002</v>
      </c>
      <c r="H20" s="15">
        <f>(G20/D20)*100</f>
        <v>16.724832966695875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76</v>
      </c>
      <c r="B22" s="65"/>
      <c r="C22" s="65" t="s">
        <v>69</v>
      </c>
      <c r="D22" s="68" t="s">
        <v>77</v>
      </c>
      <c r="E22" s="52" t="s">
        <v>10</v>
      </c>
      <c r="F22" s="53"/>
      <c r="G22" s="52" t="s">
        <v>1</v>
      </c>
      <c r="H22" s="53"/>
      <c r="I22" s="68" t="s">
        <v>75</v>
      </c>
    </row>
    <row r="23" spans="1:9" ht="19.5" customHeight="1">
      <c r="A23" s="66"/>
      <c r="B23" s="67"/>
      <c r="C23" s="67"/>
      <c r="D23" s="69"/>
      <c r="E23" s="19" t="s">
        <v>78</v>
      </c>
      <c r="F23" s="19" t="s">
        <v>79</v>
      </c>
      <c r="G23" s="19" t="s">
        <v>80</v>
      </c>
      <c r="H23" s="19" t="s">
        <v>81</v>
      </c>
      <c r="I23" s="69"/>
    </row>
    <row r="24" spans="1:9" ht="19.5" customHeight="1">
      <c r="A24" s="56" t="s">
        <v>82</v>
      </c>
      <c r="B24" s="57"/>
      <c r="C24" s="15"/>
      <c r="D24" s="15"/>
      <c r="E24" s="15"/>
      <c r="F24" s="15"/>
      <c r="G24" s="15"/>
      <c r="H24" s="15"/>
      <c r="I24" s="15"/>
    </row>
    <row r="25" spans="1:9" ht="27" customHeight="1">
      <c r="A25" s="50" t="s">
        <v>83</v>
      </c>
      <c r="B25" s="51"/>
      <c r="C25" s="9"/>
      <c r="D25" s="9"/>
      <c r="E25" s="9"/>
      <c r="F25" s="15"/>
      <c r="G25" s="9"/>
      <c r="H25" s="15"/>
      <c r="I25" s="9"/>
    </row>
    <row r="26" spans="1:9" ht="27" customHeight="1">
      <c r="A26" s="50" t="s">
        <v>84</v>
      </c>
      <c r="B26" s="51"/>
      <c r="C26" s="28">
        <f>SUM(C27)</f>
        <v>16970260</v>
      </c>
      <c r="D26" s="28">
        <f>SUM(D27)</f>
        <v>19185414.06</v>
      </c>
      <c r="E26" s="28">
        <f>SUM(E27:E29)</f>
        <v>11708369.02</v>
      </c>
      <c r="F26" s="15">
        <f>F27</f>
        <v>19.44</v>
      </c>
      <c r="G26" s="28">
        <f>SUM(G27:G29)</f>
        <v>2081594.8</v>
      </c>
      <c r="H26" s="15">
        <f>H27</f>
        <v>10.71</v>
      </c>
      <c r="I26" s="9"/>
    </row>
    <row r="27" spans="1:9" ht="19.5" customHeight="1">
      <c r="A27" s="54" t="s">
        <v>85</v>
      </c>
      <c r="B27" s="55"/>
      <c r="C27" s="9">
        <v>16970260</v>
      </c>
      <c r="D27" s="9">
        <v>19185414.06</v>
      </c>
      <c r="E27" s="9">
        <v>11708369.02</v>
      </c>
      <c r="F27" s="15">
        <v>19.44</v>
      </c>
      <c r="G27" s="9">
        <v>2081594.8</v>
      </c>
      <c r="H27" s="15">
        <v>10.71</v>
      </c>
      <c r="I27" s="9"/>
    </row>
    <row r="28" spans="1:9" ht="19.5" customHeight="1">
      <c r="A28" s="54" t="s">
        <v>86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6" t="s">
        <v>88</v>
      </c>
      <c r="B30" s="57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89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91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90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0" t="s">
        <v>92</v>
      </c>
      <c r="B34" s="51"/>
      <c r="C34" s="14">
        <f>SUM(C30,C26)</f>
        <v>16970260</v>
      </c>
      <c r="D34" s="14">
        <f>SUM(D30,D26)</f>
        <v>19185414.06</v>
      </c>
      <c r="E34" s="14">
        <f>SUM(E30,E26)</f>
        <v>11708369.02</v>
      </c>
      <c r="F34" s="15">
        <v>19.44</v>
      </c>
      <c r="G34" s="14">
        <f>SUM(G26)</f>
        <v>2081594.8</v>
      </c>
      <c r="H34" s="15">
        <v>10.71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0" t="s">
        <v>93</v>
      </c>
      <c r="B36" s="51"/>
      <c r="C36" s="25">
        <f>C20-C34</f>
        <v>97056545</v>
      </c>
      <c r="D36" s="25">
        <f>D20-D34</f>
        <v>97056545</v>
      </c>
      <c r="E36" s="25">
        <f>E20-E34</f>
        <v>48518580.86</v>
      </c>
      <c r="F36" s="15"/>
      <c r="G36" s="25">
        <f>G20-G34</f>
        <v>17359678.69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94</v>
      </c>
      <c r="B38" s="74"/>
      <c r="C38" s="74"/>
      <c r="D38" s="74"/>
      <c r="E38" s="74"/>
      <c r="F38" s="75"/>
      <c r="G38" s="70">
        <v>24.45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95</v>
      </c>
      <c r="B40" s="74"/>
      <c r="C40" s="74"/>
      <c r="D40" s="74"/>
      <c r="E40" s="74"/>
      <c r="F40" s="75"/>
      <c r="G40" s="70">
        <v>6708940.06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41" customFormat="1" ht="12.75">
      <c r="A43" s="42" t="s">
        <v>2</v>
      </c>
      <c r="B43" s="43" t="s">
        <v>3</v>
      </c>
      <c r="C43" s="43"/>
      <c r="D43" s="43" t="s">
        <v>131</v>
      </c>
      <c r="E43" s="43"/>
      <c r="G43" s="42" t="s">
        <v>132</v>
      </c>
    </row>
    <row r="44" spans="1:7" s="41" customFormat="1" ht="12.75">
      <c r="A44" s="42" t="s">
        <v>4</v>
      </c>
      <c r="B44" s="43" t="s">
        <v>133</v>
      </c>
      <c r="C44" s="43"/>
      <c r="D44" s="43" t="s">
        <v>134</v>
      </c>
      <c r="E44" s="43"/>
      <c r="G44" s="42" t="s">
        <v>135</v>
      </c>
    </row>
    <row r="45" spans="1:3" s="41" customFormat="1" ht="12.75">
      <c r="A45" s="42" t="s">
        <v>6</v>
      </c>
      <c r="B45" s="43" t="s">
        <v>7</v>
      </c>
      <c r="C45" s="43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G40" sqref="G40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136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96</v>
      </c>
      <c r="B9" s="65"/>
      <c r="C9" s="65" t="s">
        <v>97</v>
      </c>
      <c r="D9" s="68" t="s">
        <v>98</v>
      </c>
      <c r="E9" s="85" t="s">
        <v>99</v>
      </c>
      <c r="F9" s="86" t="s">
        <v>100</v>
      </c>
      <c r="G9" s="85" t="s">
        <v>101</v>
      </c>
      <c r="H9" s="86"/>
    </row>
    <row r="10" spans="1:8" ht="19.5" customHeight="1">
      <c r="A10" s="66"/>
      <c r="B10" s="67"/>
      <c r="C10" s="67"/>
      <c r="D10" s="69"/>
      <c r="E10" s="83"/>
      <c r="F10" s="80"/>
      <c r="G10" s="83"/>
      <c r="H10" s="80"/>
    </row>
    <row r="11" spans="1:8" ht="19.5" customHeight="1">
      <c r="A11" s="54" t="s">
        <v>137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102</v>
      </c>
      <c r="B12" s="55"/>
      <c r="C12" s="9">
        <v>1914819.06</v>
      </c>
      <c r="D12" s="9">
        <v>11697.99</v>
      </c>
      <c r="E12" s="9">
        <v>1333265.34</v>
      </c>
      <c r="F12" s="9">
        <v>569855.73</v>
      </c>
      <c r="G12" s="9"/>
      <c r="H12" s="15"/>
    </row>
    <row r="13" spans="1:8" ht="19.5" customHeight="1">
      <c r="A13" s="54" t="s">
        <v>103</v>
      </c>
      <c r="B13" s="55"/>
      <c r="G13" s="9"/>
      <c r="H13" s="15"/>
    </row>
    <row r="14" spans="1:8" ht="19.5" customHeight="1">
      <c r="A14" s="54" t="s">
        <v>138</v>
      </c>
      <c r="B14" s="55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50" t="s">
        <v>104</v>
      </c>
      <c r="B15" s="51"/>
      <c r="C15" s="25">
        <f>SUM(C11:C14)</f>
        <v>1914819.06</v>
      </c>
      <c r="D15" s="25">
        <f>SUM(D11:D14)</f>
        <v>11697.99</v>
      </c>
      <c r="E15" s="25">
        <f>SUM(E11:E14)</f>
        <v>1333265.34</v>
      </c>
      <c r="F15" s="25">
        <f>SUM(F11:F14)</f>
        <v>569855.73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37"/>
      <c r="B17" s="40"/>
      <c r="C17" s="79" t="s">
        <v>114</v>
      </c>
      <c r="D17" s="79"/>
      <c r="E17" s="79"/>
      <c r="F17" s="79"/>
      <c r="G17" s="79"/>
      <c r="H17" s="80"/>
    </row>
    <row r="18" spans="1:8" ht="31.5" customHeight="1">
      <c r="A18" s="81" t="s">
        <v>105</v>
      </c>
      <c r="B18" s="82"/>
      <c r="C18" s="83" t="s">
        <v>106</v>
      </c>
      <c r="D18" s="80"/>
      <c r="E18" s="84" t="s">
        <v>111</v>
      </c>
      <c r="F18" s="82"/>
      <c r="G18" s="83" t="s">
        <v>107</v>
      </c>
      <c r="H18" s="80"/>
    </row>
    <row r="19" spans="1:8" ht="19.5" customHeight="1">
      <c r="A19" s="54" t="s">
        <v>139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108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109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140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0" t="s">
        <v>110</v>
      </c>
      <c r="B23" s="51"/>
      <c r="C23" s="25"/>
      <c r="D23" s="25"/>
      <c r="E23" s="25"/>
      <c r="F23" s="25"/>
      <c r="G23" s="14"/>
      <c r="H23" s="15"/>
    </row>
    <row r="25" spans="1:8" ht="17.25" customHeight="1">
      <c r="A25" s="37"/>
      <c r="B25" s="40"/>
      <c r="C25" s="79" t="s">
        <v>115</v>
      </c>
      <c r="D25" s="79"/>
      <c r="E25" s="79"/>
      <c r="F25" s="79"/>
      <c r="G25" s="79"/>
      <c r="H25" s="80"/>
    </row>
    <row r="26" spans="1:8" ht="38.25" customHeight="1">
      <c r="A26" s="81" t="s">
        <v>112</v>
      </c>
      <c r="B26" s="82"/>
      <c r="C26" s="83" t="s">
        <v>106</v>
      </c>
      <c r="D26" s="80"/>
      <c r="E26" s="84" t="s">
        <v>113</v>
      </c>
      <c r="F26" s="82"/>
      <c r="G26" s="83" t="s">
        <v>107</v>
      </c>
      <c r="H26" s="80"/>
    </row>
    <row r="27" spans="1:8" ht="19.5" customHeight="1">
      <c r="A27" s="54" t="s">
        <v>141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116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142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0" t="s">
        <v>117</v>
      </c>
      <c r="B30" s="51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118</v>
      </c>
      <c r="B32" s="65"/>
      <c r="C32" s="65" t="s">
        <v>69</v>
      </c>
      <c r="D32" s="68" t="s">
        <v>77</v>
      </c>
      <c r="E32" s="52" t="s">
        <v>10</v>
      </c>
      <c r="F32" s="53"/>
      <c r="G32" s="52" t="s">
        <v>1</v>
      </c>
      <c r="H32" s="53"/>
      <c r="I32" s="68" t="s">
        <v>75</v>
      </c>
    </row>
    <row r="33" spans="1:9" ht="19.5" customHeight="1">
      <c r="A33" s="66"/>
      <c r="B33" s="67"/>
      <c r="C33" s="67"/>
      <c r="D33" s="69"/>
      <c r="E33" s="19" t="s">
        <v>119</v>
      </c>
      <c r="F33" s="19" t="s">
        <v>120</v>
      </c>
      <c r="G33" s="19" t="s">
        <v>121</v>
      </c>
      <c r="H33" s="19" t="s">
        <v>122</v>
      </c>
      <c r="I33" s="69"/>
    </row>
    <row r="34" spans="1:9" ht="19.5" customHeight="1">
      <c r="A34" s="54" t="s">
        <v>123</v>
      </c>
      <c r="B34" s="55"/>
      <c r="C34" s="9">
        <v>64563515</v>
      </c>
      <c r="D34" s="9">
        <v>65978772.89</v>
      </c>
      <c r="E34" s="9">
        <v>15359697.94</v>
      </c>
      <c r="F34" s="15">
        <f>(E34/$E$41)*100</f>
        <v>25.503031401396946</v>
      </c>
      <c r="G34" s="9">
        <v>9255058.83</v>
      </c>
      <c r="H34" s="15">
        <f>(G34/$G$41)*100</f>
        <v>47.60520875734052</v>
      </c>
      <c r="I34" s="9"/>
    </row>
    <row r="35" spans="1:9" ht="19.5" customHeight="1">
      <c r="A35" s="54" t="s">
        <v>124</v>
      </c>
      <c r="B35" s="55"/>
      <c r="C35" s="9">
        <v>44946000</v>
      </c>
      <c r="D35" s="9">
        <v>45620896.17</v>
      </c>
      <c r="E35" s="9">
        <v>43768320.92</v>
      </c>
      <c r="F35" s="15">
        <f aca="true" t="shared" si="0" ref="F35:F41">(E35/$E$41)*100</f>
        <v>72.67231863344696</v>
      </c>
      <c r="G35" s="9">
        <v>9550121.25</v>
      </c>
      <c r="H35" s="15">
        <f aca="true" t="shared" si="1" ref="H35:H41">(G35/$G$41)*100</f>
        <v>49.122920136442154</v>
      </c>
      <c r="I35" s="9"/>
    </row>
    <row r="36" spans="1:9" ht="19.5" customHeight="1">
      <c r="A36" s="54" t="s">
        <v>125</v>
      </c>
      <c r="B36" s="55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54" t="s">
        <v>126</v>
      </c>
      <c r="B37" s="55"/>
      <c r="C37" s="9">
        <v>2206830</v>
      </c>
      <c r="D37" s="9">
        <v>2206830</v>
      </c>
      <c r="E37" s="9">
        <v>404288</v>
      </c>
      <c r="F37" s="15">
        <f t="shared" si="0"/>
        <v>0.6712742398635978</v>
      </c>
      <c r="G37" s="9">
        <v>310097.46</v>
      </c>
      <c r="H37" s="15">
        <f t="shared" si="1"/>
        <v>1.5950470536794041</v>
      </c>
      <c r="I37" s="9"/>
    </row>
    <row r="38" spans="1:9" ht="19.5" customHeight="1">
      <c r="A38" s="54" t="s">
        <v>127</v>
      </c>
      <c r="B38" s="55"/>
      <c r="C38" s="9">
        <v>1865460</v>
      </c>
      <c r="D38" s="9">
        <v>1990460</v>
      </c>
      <c r="E38" s="9">
        <v>585451.62</v>
      </c>
      <c r="F38" s="15">
        <f t="shared" si="0"/>
        <v>0.9720758251355763</v>
      </c>
      <c r="G38" s="9">
        <v>253105.55</v>
      </c>
      <c r="H38" s="15">
        <f t="shared" si="1"/>
        <v>1.3018979961893433</v>
      </c>
      <c r="I38" s="9"/>
    </row>
    <row r="39" spans="1:9" ht="19.5" customHeight="1">
      <c r="A39" s="54" t="s">
        <v>128</v>
      </c>
      <c r="B39" s="55"/>
      <c r="C39" s="9">
        <v>445000</v>
      </c>
      <c r="D39" s="9">
        <v>445000</v>
      </c>
      <c r="E39" s="9">
        <v>109191.4</v>
      </c>
      <c r="F39" s="15">
        <f t="shared" si="0"/>
        <v>0.1812999001569229</v>
      </c>
      <c r="G39" s="9">
        <v>72890.4</v>
      </c>
      <c r="H39" s="15">
        <f t="shared" si="1"/>
        <v>0.37492605634858545</v>
      </c>
      <c r="I39" s="9"/>
    </row>
    <row r="40" spans="1:9" ht="19.5" customHeight="1">
      <c r="A40" s="38" t="s">
        <v>129</v>
      </c>
      <c r="B40" s="39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0" t="s">
        <v>130</v>
      </c>
      <c r="B41" s="51"/>
      <c r="C41" s="25">
        <f>SUM(C34:C40)</f>
        <v>114026805</v>
      </c>
      <c r="D41" s="25">
        <f>SUM(D34:D40)</f>
        <v>116241959.06</v>
      </c>
      <c r="E41" s="25">
        <f>SUM(E34:E40)</f>
        <v>60226949.879999995</v>
      </c>
      <c r="F41" s="15">
        <f t="shared" si="0"/>
        <v>100</v>
      </c>
      <c r="G41" s="25">
        <f>SUM(G34:G40)</f>
        <v>19441273.49</v>
      </c>
      <c r="H41" s="15">
        <f t="shared" si="1"/>
        <v>100</v>
      </c>
      <c r="I41" s="25"/>
    </row>
    <row r="45" spans="1:8" s="41" customFormat="1" ht="12.75">
      <c r="A45" s="42" t="s">
        <v>2</v>
      </c>
      <c r="B45" s="43" t="s">
        <v>3</v>
      </c>
      <c r="C45" s="43"/>
      <c r="E45" s="43" t="s">
        <v>131</v>
      </c>
      <c r="F45" s="43"/>
      <c r="H45" s="42" t="s">
        <v>132</v>
      </c>
    </row>
    <row r="46" spans="1:8" s="41" customFormat="1" ht="12.75">
      <c r="A46" s="42" t="s">
        <v>4</v>
      </c>
      <c r="B46" s="43" t="s">
        <v>133</v>
      </c>
      <c r="C46" s="43"/>
      <c r="E46" s="43" t="s">
        <v>134</v>
      </c>
      <c r="F46" s="43"/>
      <c r="H46" s="42" t="s">
        <v>135</v>
      </c>
    </row>
    <row r="47" spans="1:3" s="41" customFormat="1" ht="12.75">
      <c r="A47" s="42" t="s">
        <v>6</v>
      </c>
      <c r="B47" s="43" t="s">
        <v>7</v>
      </c>
      <c r="C47" s="43"/>
    </row>
  </sheetData>
  <sheetProtection selectLockedCells="1"/>
  <mergeCells count="50">
    <mergeCell ref="A36:B36"/>
    <mergeCell ref="A15:B15"/>
    <mergeCell ref="A19:B19"/>
    <mergeCell ref="A20:B20"/>
    <mergeCell ref="A12:B12"/>
    <mergeCell ref="A13:B13"/>
    <mergeCell ref="A14:B14"/>
    <mergeCell ref="A2:F2"/>
    <mergeCell ref="A9:B10"/>
    <mergeCell ref="A34:B34"/>
    <mergeCell ref="A35:B35"/>
    <mergeCell ref="A22:B22"/>
    <mergeCell ref="A23:B23"/>
    <mergeCell ref="G32:H32"/>
    <mergeCell ref="I32:I33"/>
    <mergeCell ref="E9:E10"/>
    <mergeCell ref="F9:F10"/>
    <mergeCell ref="G9:H10"/>
    <mergeCell ref="A21:B21"/>
    <mergeCell ref="C9:C10"/>
    <mergeCell ref="D9:D10"/>
    <mergeCell ref="A11:B11"/>
    <mergeCell ref="A32:B33"/>
    <mergeCell ref="C32:C33"/>
    <mergeCell ref="D32:D33"/>
    <mergeCell ref="E32:F32"/>
    <mergeCell ref="A29:B29"/>
    <mergeCell ref="A30:B30"/>
    <mergeCell ref="A18:B18"/>
    <mergeCell ref="C18:D18"/>
    <mergeCell ref="A27:B27"/>
    <mergeCell ref="A28:B28"/>
    <mergeCell ref="C17:H17"/>
    <mergeCell ref="A26:B26"/>
    <mergeCell ref="C25:H25"/>
    <mergeCell ref="C26:D26"/>
    <mergeCell ref="E26:F26"/>
    <mergeCell ref="G26:H26"/>
    <mergeCell ref="E18:F18"/>
    <mergeCell ref="G18:H18"/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2018-04-03T17:34:12Z</dcterms:modified>
  <cp:category/>
  <cp:version/>
  <cp:contentType/>
  <cp:contentStatus/>
</cp:coreProperties>
</file>