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Dem.Ensino - Receitas - 1º Bim" sheetId="1" r:id="rId1"/>
    <sheet name="Dem. Ensino - Despesas- 1º Bim" sheetId="2" r:id="rId2"/>
    <sheet name="Dem. Manut e outras - 1º B" sheetId="3" r:id="rId3"/>
  </sheets>
  <definedNames>
    <definedName name="_xlfn.SUMIFS" hidden="1">#NAME?</definedName>
    <definedName name="_xlnm.Print_Area" localSheetId="1">'Dem. Ensino - Despesas- 1º Bim'!$A$1:$E$21</definedName>
    <definedName name="_xlnm.Print_Area" localSheetId="2">'Dem. Manut e outras - 1º B'!$A$1:$E$21</definedName>
    <definedName name="_xlnm.Print_Area" localSheetId="0">'Dem.Ensino - Receitas - 1º Bim'!$A$1:$F$114</definedName>
    <definedName name="Z_FED31D73_12BC_4C9A_9468_72952A34E245_.wvu.PrintArea" localSheetId="1" hidden="1">'Dem. Ensino - Despesas- 1º Bim'!$A$1:$E$21</definedName>
    <definedName name="Z_FED31D73_12BC_4C9A_9468_72952A34E245_.wvu.PrintArea" localSheetId="2" hidden="1">'Dem. Manut e outras - 1º B'!$A$1:$E$21</definedName>
    <definedName name="Z_FED31D73_12BC_4C9A_9468_72952A34E245_.wvu.PrintArea" localSheetId="0" hidden="1">'Dem.Ensino - Receitas - 1º Bim'!$A$1:$F$114</definedName>
  </definedNames>
  <calcPr fullCalcOnLoad="1"/>
</workbook>
</file>

<file path=xl/sharedStrings.xml><?xml version="1.0" encoding="utf-8"?>
<sst xmlns="http://schemas.openxmlformats.org/spreadsheetml/2006/main" count="247" uniqueCount="179">
  <si>
    <t>MUNICÍPIO DE ATIBAIA</t>
  </si>
  <si>
    <t>Despesas Liquidadas</t>
  </si>
  <si>
    <t>Antonia Aparecida Cintra</t>
  </si>
  <si>
    <t>Rita de Cássia G. e Martins</t>
  </si>
  <si>
    <t>Gerente da Div. de Controladoria</t>
  </si>
  <si>
    <t>Ass. de Controle Interno</t>
  </si>
  <si>
    <t>CRC 1SP 199.780/O-0</t>
  </si>
  <si>
    <t>CRC 1SP 173.493/O-7</t>
  </si>
  <si>
    <t>Receitas Realizadas</t>
  </si>
  <si>
    <t>Despesas Empenhadas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</si>
  <si>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</si>
  <si>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</si>
  <si>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</si>
  <si>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</si>
  <si>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</si>
  <si>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</si>
  <si>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</si>
  <si>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RELATÓRIO RESUMIDO DA EXECUÇÃO ORÇAMENTÁRIA</t>
  </si>
  <si>
    <t>ORÇAMENTO FISCAL E DA SEGURIDADE SOCIAL</t>
  </si>
  <si>
    <t>Previsão Inicial</t>
  </si>
  <si>
    <t>Previsão Atualizada (a)</t>
  </si>
  <si>
    <t>Até o Bimestre (b)</t>
  </si>
  <si>
    <t>Dotação Inicial</t>
  </si>
  <si>
    <t>Até o Bimestre (g)</t>
  </si>
  <si>
    <t>Fabiano Martins de Oliveira</t>
  </si>
  <si>
    <t>Saulo Pedroso de Souza</t>
  </si>
  <si>
    <t>Ass. de Contr. Interno</t>
  </si>
  <si>
    <t>Secret.de Planej. e Finanças</t>
  </si>
  <si>
    <t>Prefeito Municipal</t>
  </si>
  <si>
    <t>DEMONSTRATIVO DAS RECEITAS E DESPESAS COM MANUTENÇÃO E DESENVOLVIMENTO DO ENSINO - MDE</t>
  </si>
  <si>
    <t>RREO - ANEXO 8 (LDB, art. 72)</t>
  </si>
  <si>
    <t>RECEITA RESULTANTE DE IMPOSTOS (caput do art. 212 da Constituição)</t>
  </si>
  <si>
    <t>RECEITAS DO ENSINO</t>
  </si>
  <si>
    <t>% (c)  - (b/a) x 100</t>
  </si>
  <si>
    <t xml:space="preserve">1. RECEITA DE IMPOSTOS </t>
  </si>
  <si>
    <t>1.1. Receita Resultante do Imposto sobre a Propriedade Predial e Territorial Urbana - IPTU</t>
  </si>
  <si>
    <t>1.1.1 - IPTU</t>
  </si>
  <si>
    <t>1.1.2. - Multas, Juros de Mora, Dívida Ativa e Outros Encargos do IPTU</t>
  </si>
  <si>
    <t>1.2. Receita Resultante do Imposto sobre Transmissão InterVivos - ITBI</t>
  </si>
  <si>
    <t>1.2.1. - ITBI</t>
  </si>
  <si>
    <t>1.2.2. - Multas, Juros de Mora, Dívida Ativa e Outros Encargos do ITBI</t>
  </si>
  <si>
    <t>1.3. Receita Resultante do Imposto sobre Serviços de Qualquer Natureza - ISS</t>
  </si>
  <si>
    <t>1.3.1. - ISS</t>
  </si>
  <si>
    <t>1.3.2. - Multas, Juros de Mora, Dívida Ativa e Outros Encargos do ISS</t>
  </si>
  <si>
    <t>1.4. Receita Resultante do Imposto de Renda Retido na Fonte - IRRF</t>
  </si>
  <si>
    <t>1.5. Receita Resultante do Imposto Territorial Rural - ITR (CF, art 153, §4º, inciso III)</t>
  </si>
  <si>
    <t>1.5.1. - ITR</t>
  </si>
  <si>
    <t>1.5.2. - Multas, Juros de Mora, Dívida Ativa e Outros Encargos do ITR</t>
  </si>
  <si>
    <t xml:space="preserve">2. RECEITA DE TRANSFERÊNCIAS CONSTITUCIONAIS E LEGAIS </t>
  </si>
  <si>
    <t>2.1. Cota-Parte FPM</t>
  </si>
  <si>
    <t>2.1.1. - Parcela referente a CF, art 159, I, alinea b</t>
  </si>
  <si>
    <t>2.1.2. - Parcela referente a CF, art 159, I, alinea d</t>
  </si>
  <si>
    <t>2.1.3. - Parcela referente a CF, art 159, I, alinea e</t>
  </si>
  <si>
    <t>2.2. Cota-Parte ICMS</t>
  </si>
  <si>
    <t>2.3. ICMS - Desoneração - L.C. nº87/1996</t>
  </si>
  <si>
    <t>2.4. Cota-Parte IPI -Exportação</t>
  </si>
  <si>
    <t>2.5. Cota-Parte ITR</t>
  </si>
  <si>
    <t>2.6. Cota-Parte IPVA</t>
  </si>
  <si>
    <t>2.7. Cota-Parte IOF-Ouro</t>
  </si>
  <si>
    <t>3. TOTAL DA RECEITA DE IMPOSTOS (1 + 2)</t>
  </si>
  <si>
    <t>RECEITAS ADICIONAIS PARA FINANCIAMENTO DO ENSINO</t>
  </si>
  <si>
    <t>% (c ) - (b/a) x 100</t>
  </si>
  <si>
    <t>4. RECEITA DA APLICAÇÃO FINANCEIRA DE OUTROS RECURSOS DE IMPOSTOS VINCULADOS AO ENSINO</t>
  </si>
  <si>
    <t>5. RECEITA DE TRANSFERÊNCIAS DO FNDE</t>
  </si>
  <si>
    <t>5.1. Transferências do Salário-Educação</t>
  </si>
  <si>
    <t>5.2. Transferências Diretas - PDDE</t>
  </si>
  <si>
    <t>5.3. Transferências Diretas - PNAE</t>
  </si>
  <si>
    <t>5.4. Transferências Diretas - PNATE</t>
  </si>
  <si>
    <t>5.5. Outras Transferências do FNDF</t>
  </si>
  <si>
    <t>5.6. Aplicação financeira dos Recursos do FNDE</t>
  </si>
  <si>
    <t>6. RECEITA DE TRANSFERÊNCIAS DE CONVÊNIOS</t>
  </si>
  <si>
    <t>6.1. Transferências de Convênios</t>
  </si>
  <si>
    <t>6.2. Aplicação Financeira dos Recursos de Convênios</t>
  </si>
  <si>
    <t>7. RECEITA DE OPERAÇÕES DE CRÉDITO</t>
  </si>
  <si>
    <t>8. OUTRAS RECEITAS PARA FINANCIAMENTO DO ENSINO</t>
  </si>
  <si>
    <t>9. TOTAL DAS RECEITAS ADICIONAIS PARA FINANCIAMENTO DO ENSINO (4 + 5 + 6 +7 + 8)</t>
  </si>
  <si>
    <t>RECEITAS DO FUNDEB</t>
  </si>
  <si>
    <t>FUNDEB</t>
  </si>
  <si>
    <t>% (c ) = (b/a) x 100</t>
  </si>
  <si>
    <t>10. RECEITAS DESTINADAS AO FUNDEB</t>
  </si>
  <si>
    <t>10.1. Cota-parte FPM Destinada ao FUNDEB (20% de 2.1.1)</t>
  </si>
  <si>
    <t>10.2. Cota-parte ICMS Destinada ao FUNDEB (20% de 2.2)</t>
  </si>
  <si>
    <t>10.3. ICMS- Desoneração Destinada ao FUNDEB (20% de 2.3)</t>
  </si>
  <si>
    <t>10.4.Cota-parte IPI - Exportação Destinada ao FUNDEB (20% de 2.4)</t>
  </si>
  <si>
    <t>10.5.Cota-parte ITR ou ITR Arrecadado Destinados ao FUNDEB (20% de ((1.5 – 1.5.5) + 2.5))</t>
  </si>
  <si>
    <t>10.6- Cota-Parte IPVA Destinada ao FUNDEB – (20% de 2.6)</t>
  </si>
  <si>
    <t>11. RECEITAS RECEBIDAS DO FUNDEB</t>
  </si>
  <si>
    <t>11.1. Transferências de Recursos do FUNDEB</t>
  </si>
  <si>
    <t>11.2. Complementação da União ao FUNDEB</t>
  </si>
  <si>
    <t>11.3. Receita de Aplicação Financeira dos Recursos do FUNDEB</t>
  </si>
  <si>
    <t>12. RESULTADO LÍQUIDO DAS TRANSFERÊNCIAS DO FUNDEB (11.1 - 10)</t>
  </si>
  <si>
    <t>ACRÉSCIMO RESULTANTE DAS TRANSFERÊNCIAS DO FUNDEB</t>
  </si>
  <si>
    <t xml:space="preserve">DESPESAS DO FUNDEB
</t>
  </si>
  <si>
    <t>Dotação Atualizada (d)</t>
  </si>
  <si>
    <t>Até o Bimestre (e)</t>
  </si>
  <si>
    <t>% (f) - (e/d) x 100</t>
  </si>
  <si>
    <t>% (h) - (g/d) x 100</t>
  </si>
  <si>
    <t>RESTOS A PAGAR NÃO PROCESSADOS (i)</t>
  </si>
  <si>
    <t>13. PAGAMENTO DOS PROFISSIONAIS DO MAGISTÉRIO</t>
  </si>
  <si>
    <t>13.1. Com Educação Infantil</t>
  </si>
  <si>
    <t>13.2. Com Ensino Fundamental</t>
  </si>
  <si>
    <t>14. OUTRAS DESPESAS</t>
  </si>
  <si>
    <t>14.1. Com Educação Infantil</t>
  </si>
  <si>
    <t>14.2. Com Ensino Fundamental</t>
  </si>
  <si>
    <t>15. TOTAL DAS DESPESAS DO FUNDEB (13 + 14)</t>
  </si>
  <si>
    <t>DEDUÇÕES PARA FINS DO LIMITE DO FUNDEB</t>
  </si>
  <si>
    <t xml:space="preserve">    16. RESTOS A PAGAR INSCRITOS NO EXERCÍCIO SEM DISPONIBILIDADE FINANCEIRA DE RECURSOS DO FUNDEB</t>
  </si>
  <si>
    <t xml:space="preserve">     16.1. FUNDEB 60%</t>
  </si>
  <si>
    <t xml:space="preserve">     16.2. FUNDEB 40%</t>
  </si>
  <si>
    <t xml:space="preserve">    17. DESPESAS CUSTEADAS COMO SUPERÁVIT FINANCEIRO, DO EXERCÍCIO ANTERIOR, DO FUNDEB </t>
  </si>
  <si>
    <t xml:space="preserve">     17.1. FUNDEB 60%</t>
  </si>
  <si>
    <t xml:space="preserve">     17.2. FUNDEB 40%</t>
  </si>
  <si>
    <t>18. TOTAL DAS DEDUÇÕES CONSIDERADAS PARA FINS DE LIMITE DO FUNDEB (16 + 17)</t>
  </si>
  <si>
    <t>VALOR</t>
  </si>
  <si>
    <t>INDICADORES DO FUNDEB</t>
  </si>
  <si>
    <t xml:space="preserve">   19. TOTAL DAS DESPESAS DO FUNDEB PARA FINS DE LIMITE (15 - 18)</t>
  </si>
  <si>
    <t xml:space="preserve">     19.2 - Máximo de 40% em Despesa com MDE, que não Remuneração do Magistério (14 - (16.2 + 17.2)) / (11) x 100) %</t>
  </si>
  <si>
    <t xml:space="preserve">     19.3 - Máximo de 5% não Aplicado no Exercício (100 - (19.1 +19.2)) %</t>
  </si>
  <si>
    <t xml:space="preserve">     19.1 - Mínimo de 60% do FUNDEB na Remuneração do Magistério1  (13 - (16.1 + 17.1)) / (11) x 100) %</t>
  </si>
  <si>
    <t xml:space="preserve">   20. RECURSOS RECEBIDOS DO FUNDEB EM 2016 QUE NÃO FORAM UTILIZADOS</t>
  </si>
  <si>
    <t>MANUTENÇÃO E DESENVOLVIMENTO DO ENSINO - DESPESAS CUSTEADAS COM A RECEITA RESULTANTE DE IMPOSTOS E RECURSOS DO FUNDEB</t>
  </si>
  <si>
    <t>DESPESAS COM AÇÕES TÍPICAS DE MDE</t>
  </si>
  <si>
    <t>INSCRITAS EM RESTOS A PAGAR NÃO PROCESSADOS (i)</t>
  </si>
  <si>
    <t>22. EDUCAÇÃO INFANTIL</t>
  </si>
  <si>
    <t>22.1. Creche</t>
  </si>
  <si>
    <t xml:space="preserve">     22.1.1. - Despesas Custeadas com Recursos do FUNDEB</t>
  </si>
  <si>
    <t xml:space="preserve">      22.1.2. - Despesas Custeadas com Outros Recursos de impostos</t>
  </si>
  <si>
    <t>22.2 - Pré Escola</t>
  </si>
  <si>
    <t xml:space="preserve">     22.2.1 - Despesas Custeadas com Recursos do FUNDEB</t>
  </si>
  <si>
    <t xml:space="preserve">      22.2.2- Despesas Custeadas com Outros Recursos de impostos</t>
  </si>
  <si>
    <t>23. ENSINO FUNDAMENTAL</t>
  </si>
  <si>
    <t>23.1. Despesas Custeadas com Recursos do FUNDEB</t>
  </si>
  <si>
    <t>23.2- Despesas Custeadas com Outros Recursos de impostos</t>
  </si>
  <si>
    <t>24. ENSINO MÉDIO</t>
  </si>
  <si>
    <t>25. ENSINO SUPERIOR</t>
  </si>
  <si>
    <t>26. ENSINO PROFISSIONAL NÃO INTEGRADO AO ENSINO REGULAR</t>
  </si>
  <si>
    <t>27. OUTRAS</t>
  </si>
  <si>
    <t>28. TOTAL DAS DESPESAS COM AÇÕES TÍPICAS DE MDE (22 + 23 + 24 + 25 + 26 + 27)</t>
  </si>
  <si>
    <t>DEDUÇÕES CONSIDERADAS PARA FINS DE LIMITE CONSTITUCIONAL</t>
  </si>
  <si>
    <t>30. DESPESAS CUSTEADAS COM A COMPLEMENTAÇÃO DO FUNDEB NO EXERCÍCIO</t>
  </si>
  <si>
    <t xml:space="preserve">29. RESULTADO LÍQUIDO DAS TRANSFERÊNCIAS DO FUNDEB = (12) </t>
  </si>
  <si>
    <t>31. RECEITA DE APLICAÇÃO FINANCEIRA DOS RECURSOS DO FUNDEB ATÉ O BIMESTRE = (49)</t>
  </si>
  <si>
    <t>32. DESPESAS CUSTEADAS COM O SUPERAVIT FINANCEIRO DO EXERCÍCIO ANTERIOR DO FUNDEB</t>
  </si>
  <si>
    <t xml:space="preserve">33. DESPESAS CUSTEADAS COM O SUPERAVIT FINANCEIRO DO EXERCÍCIO ANTERIOR DE OUTROS RECURSOS DE </t>
  </si>
  <si>
    <t>OUTRAS INFORMAÇÕES PARA CONTROLE</t>
  </si>
  <si>
    <t>OUTRAS DESPESAS CUSTEADAS COM RECEITAS ADICIONAIS PARA FINANCIAMENTO DO ENSINO</t>
  </si>
  <si>
    <t xml:space="preserve"> RESTOS A PAGAR NÃO PROCESSADOS (i)</t>
  </si>
  <si>
    <t xml:space="preserve">34.RESTOS A PAGAR INSCRITOS NO EXERCÍCIO SEM DISPONIBILIDADE FINANCEIRA DE RECURSOS DE IMPOSTOS VINCULADOS AO </t>
  </si>
  <si>
    <t xml:space="preserve">35. CANCELAMENTO, NO EXERCÍCIO, DE RESTOS A PAGAR INSCRITOS COM DISPONIBILIDADE FINANCEIRA DE RECURSOS DE IMPOSTOS VINCULADOS AO ENSINO = (45 </t>
  </si>
  <si>
    <t>36. TOTAL DAS DEDUÇÕES CONSIDERADAS PARA FINS DE LIMITE CONSTITUCIONAL   (29+30 + 31 + 32 + 33 + 34 + 35)6</t>
  </si>
  <si>
    <t xml:space="preserve">37.  TOTAL DAS DESPESAS PARA FINS DE LIMITE ((22 + 23) – (36))6 </t>
  </si>
  <si>
    <t xml:space="preserve">38.  PERCENTUAL DE APLICAÇÃO EM MDE SOBRE A RECEITA LÍQUIDA DE IMPOSTOS   ((37) / (3) x 100) %6  - LIMITE CONSTITUCIONAL 25%5 </t>
  </si>
  <si>
    <t>39.DESPESAS CUSTEADAS COM A APLICAÇÃO FINANCEIRA DE OUTROS RECURSOS DE IMPOSTOS VINCULADOS AO ENSINO</t>
  </si>
  <si>
    <t>40. DESPESAS CUSTEADAS COM A CONTRIBUIÇÃO SOCIAL DO SALÁRIO-EDUCAÇÃO</t>
  </si>
  <si>
    <t>41. DESPESAS CUSTEADAS COM OPERAÇÕES DE CRÉDITO</t>
  </si>
  <si>
    <t>42. DESPESAS CUSTEADAS COM OUTRAS RECEITAS PARA FINANCIAMENTO DO ENSINO</t>
  </si>
  <si>
    <t>43. TOTAL DAS OUTRAS DESPESAS CUSTEADAS COM RECEITAS ADICIONAIS PARA FINANCIAMENTO DO ENSINO ( 39 + 40 + 41 + 42)</t>
  </si>
  <si>
    <t>44. TOTAL GERAL DAS DESPESAS COM EDUCAÇÃO (28 + 43)</t>
  </si>
  <si>
    <t>RESTOS A PAGAR INSCRITOS COM DISPONBILIDADE FINANCEIRA DE RECURSOS DE IMPOSTOS VINCULADOS AO ENSINO</t>
  </si>
  <si>
    <t>SALDO ATÉ O BIMESTRE</t>
  </si>
  <si>
    <t>CANCELADO EM 2017 (j)</t>
  </si>
  <si>
    <t>45. RESTOS A PAGAR DE DESPESA COM MDE</t>
  </si>
  <si>
    <t>45.1. - Executados com Recursos de Impostos Vinculados ao Ensino</t>
  </si>
  <si>
    <t>45.2. - Executados com Recursos do FUNDEB</t>
  </si>
  <si>
    <t>CONTROLE DE DISPONIBILIDADE FINANCEIRA</t>
  </si>
  <si>
    <t>SALÁRIO EDUCAÇÃO</t>
  </si>
  <si>
    <t>46. DISPONIBILIDADE FINANCEIRA EM 31 DE DEZEMBRO DE 2016</t>
  </si>
  <si>
    <t>47. (+) INGRESSO DE RECURSOS ATÉ O BIMESTRE</t>
  </si>
  <si>
    <t>48. (-) PAGAMENTOS EFETUADOS ATÉ O BIMESTRE</t>
  </si>
  <si>
    <t>48.1. - Orçamento do Exercício</t>
  </si>
  <si>
    <t>48.2. - Restos a Pagar</t>
  </si>
  <si>
    <t>49.  (+) RECEITA DE APLICAÇÃO FINANCEIRA DOS RECURSOS ATÉ O BIMESTRE</t>
  </si>
  <si>
    <t>50.  (=) DISPONIBILIDADE FINANCEIRA ATÉ O BIMESTRE</t>
  </si>
  <si>
    <t>51. (+ ) AJUSTES</t>
  </si>
  <si>
    <t>51.1. - Retenções</t>
  </si>
  <si>
    <t>51.2. - Conciliação Bancária</t>
  </si>
  <si>
    <t>52. (-) SALDO FINANCEIRO CONCILIADO</t>
  </si>
  <si>
    <t>1º BIMESTRE DE 2018</t>
  </si>
  <si>
    <t xml:space="preserve">   21. DESPESAS CUSTEADAS COM O SALDO DO ITEM 20 ATÉ O 1º TRIMESTRE DE 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</si>
</sst>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171" fontId="5" fillId="23" borderId="11" xfId="53" applyNumberFormat="1" applyFont="1" applyFill="1" applyBorder="1" applyAlignment="1" applyProtection="1">
      <alignment vertical="center"/>
      <protection locked="0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5" fillId="0" borderId="10" xfId="53" applyNumberFormat="1" applyFont="1" applyFill="1" applyBorder="1" applyAlignment="1" applyProtection="1">
      <alignment vertical="center"/>
      <protection hidden="1"/>
    </xf>
    <xf numFmtId="171" fontId="6" fillId="17" borderId="10" xfId="53" applyNumberFormat="1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28" fillId="14" borderId="12" xfId="53" applyFont="1" applyFill="1" applyBorder="1" applyAlignment="1" applyProtection="1">
      <alignment horizontal="center" vertical="center"/>
      <protection hidden="1"/>
    </xf>
    <xf numFmtId="0" fontId="31" fillId="0" borderId="0" xfId="53" applyFont="1" applyBorder="1" applyAlignment="1" applyProtection="1">
      <alignment vertical="center"/>
      <protection hidden="1"/>
    </xf>
    <xf numFmtId="0" fontId="5" fillId="0" borderId="13" xfId="53" applyFont="1" applyFill="1" applyBorder="1" applyAlignment="1" applyProtection="1">
      <alignment horizontal="left" vertical="center" wrapText="1" indent="1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171" fontId="7" fillId="0" borderId="10" xfId="53" applyNumberFormat="1" applyFont="1" applyBorder="1" applyAlignment="1" applyProtection="1">
      <alignment horizontal="left" vertical="center" indent="2"/>
      <protection hidden="1"/>
    </xf>
    <xf numFmtId="8" fontId="31" fillId="0" borderId="0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5" fillId="0" borderId="10" xfId="53" applyNumberFormat="1" applyFont="1" applyBorder="1" applyAlignment="1" applyProtection="1">
      <alignment vertical="center"/>
      <protection hidden="1"/>
    </xf>
    <xf numFmtId="0" fontId="5" fillId="0" borderId="15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1" fontId="7" fillId="0" borderId="10" xfId="53" applyNumberFormat="1" applyFont="1" applyFill="1" applyBorder="1" applyAlignment="1" applyProtection="1">
      <alignment vertical="center"/>
      <protection hidden="1"/>
    </xf>
    <xf numFmtId="171" fontId="7" fillId="0" borderId="0" xfId="53" applyNumberFormat="1" applyFont="1" applyBorder="1" applyAlignment="1" applyProtection="1">
      <alignment vertical="center"/>
      <protection hidden="1"/>
    </xf>
    <xf numFmtId="171" fontId="5" fillId="0" borderId="0" xfId="53" applyNumberFormat="1" applyFont="1" applyFill="1" applyBorder="1" applyAlignment="1" applyProtection="1">
      <alignment vertical="center"/>
      <protection hidden="1"/>
    </xf>
    <xf numFmtId="171" fontId="7" fillId="0" borderId="0" xfId="53" applyNumberFormat="1" applyFont="1" applyBorder="1" applyAlignment="1" applyProtection="1">
      <alignment horizontal="left" vertical="center" indent="2"/>
      <protection hidden="1"/>
    </xf>
    <xf numFmtId="0" fontId="6" fillId="0" borderId="16" xfId="53" applyFont="1" applyBorder="1" applyAlignment="1" applyProtection="1">
      <alignment horizontal="left" vertical="center"/>
      <protection hidden="1"/>
    </xf>
    <xf numFmtId="0" fontId="6" fillId="0" borderId="17" xfId="53" applyFont="1" applyBorder="1" applyAlignment="1" applyProtection="1">
      <alignment horizontal="left" vertical="center"/>
      <protection hidden="1"/>
    </xf>
    <xf numFmtId="0" fontId="6" fillId="0" borderId="18" xfId="53" applyFont="1" applyBorder="1" applyAlignment="1" applyProtection="1">
      <alignment horizontal="left" vertical="center"/>
      <protection hidden="1"/>
    </xf>
    <xf numFmtId="0" fontId="5" fillId="0" borderId="15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5" fillId="0" borderId="13" xfId="53" applyFont="1" applyFill="1" applyBorder="1" applyAlignment="1" applyProtection="1">
      <alignment horizontal="left" vertical="center" wrapText="1" indent="1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6" fillId="0" borderId="15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hidden="1"/>
    </xf>
    <xf numFmtId="0" fontId="5" fillId="23" borderId="15" xfId="53" applyFont="1" applyFill="1" applyBorder="1" applyAlignment="1" applyProtection="1">
      <alignment horizontal="left" vertical="center" indent="1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28" fillId="14" borderId="19" xfId="53" applyFont="1" applyFill="1" applyBorder="1" applyAlignment="1" applyProtection="1">
      <alignment horizontal="left" vertical="center" indent="1"/>
      <protection hidden="1"/>
    </xf>
    <xf numFmtId="0" fontId="28" fillId="14" borderId="20" xfId="53" applyFont="1" applyFill="1" applyBorder="1" applyAlignment="1" applyProtection="1">
      <alignment horizontal="left" vertical="center" indent="1"/>
      <protection hidden="1"/>
    </xf>
    <xf numFmtId="0" fontId="28" fillId="14" borderId="21" xfId="53" applyFont="1" applyFill="1" applyBorder="1" applyAlignment="1" applyProtection="1">
      <alignment horizontal="left" vertical="center" indent="1"/>
      <protection hidden="1"/>
    </xf>
    <xf numFmtId="0" fontId="28" fillId="14" borderId="22" xfId="53" applyFont="1" applyFill="1" applyBorder="1" applyAlignment="1" applyProtection="1">
      <alignment horizontal="left" vertical="center" indent="1"/>
      <protection hidden="1"/>
    </xf>
    <xf numFmtId="0" fontId="28" fillId="14" borderId="0" xfId="53" applyFont="1" applyFill="1" applyBorder="1" applyAlignment="1" applyProtection="1">
      <alignment horizontal="left" vertical="center" indent="1"/>
      <protection hidden="1"/>
    </xf>
    <xf numFmtId="0" fontId="28" fillId="14" borderId="23" xfId="53" applyFont="1" applyFill="1" applyBorder="1" applyAlignment="1" applyProtection="1">
      <alignment horizontal="left" vertical="center" indent="1"/>
      <protection hidden="1"/>
    </xf>
    <xf numFmtId="0" fontId="28" fillId="14" borderId="24" xfId="53" applyFont="1" applyFill="1" applyBorder="1" applyAlignment="1" applyProtection="1">
      <alignment horizontal="left" vertical="center" indent="1"/>
      <protection hidden="1"/>
    </xf>
    <xf numFmtId="0" fontId="28" fillId="14" borderId="25" xfId="53" applyFont="1" applyFill="1" applyBorder="1" applyAlignment="1" applyProtection="1">
      <alignment horizontal="left" vertical="center" indent="1"/>
      <protection hidden="1"/>
    </xf>
    <xf numFmtId="0" fontId="28" fillId="14" borderId="26" xfId="53" applyFont="1" applyFill="1" applyBorder="1" applyAlignment="1" applyProtection="1">
      <alignment horizontal="left" vertical="center" indent="1"/>
      <protection hidden="1"/>
    </xf>
    <xf numFmtId="0" fontId="28" fillId="14" borderId="27" xfId="53" applyFont="1" applyFill="1" applyBorder="1" applyAlignment="1" applyProtection="1">
      <alignment horizontal="center" vertical="center"/>
      <protection hidden="1"/>
    </xf>
    <xf numFmtId="0" fontId="28" fillId="14" borderId="28" xfId="53" applyFont="1" applyFill="1" applyBorder="1" applyAlignment="1" applyProtection="1">
      <alignment horizontal="center" vertical="center"/>
      <protection hidden="1"/>
    </xf>
    <xf numFmtId="0" fontId="28" fillId="14" borderId="29" xfId="53" applyFont="1" applyFill="1" applyBorder="1" applyAlignment="1" applyProtection="1">
      <alignment horizontal="center"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28" fillId="14" borderId="30" xfId="53" applyFont="1" applyFill="1" applyBorder="1" applyAlignment="1" applyProtection="1">
      <alignment horizontal="center" vertical="center" wrapText="1"/>
      <protection hidden="1"/>
    </xf>
    <xf numFmtId="0" fontId="28" fillId="14" borderId="31" xfId="53" applyFont="1" applyFill="1" applyBorder="1" applyAlignment="1" applyProtection="1">
      <alignment horizontal="center" vertical="center" wrapText="1"/>
      <protection hidden="1"/>
    </xf>
    <xf numFmtId="0" fontId="28" fillId="14" borderId="32" xfId="53" applyFont="1" applyFill="1" applyBorder="1" applyAlignment="1" applyProtection="1">
      <alignment horizontal="center" vertical="center"/>
      <protection hidden="1"/>
    </xf>
    <xf numFmtId="0" fontId="28" fillId="14" borderId="15" xfId="53" applyFont="1" applyFill="1" applyBorder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5" fillId="0" borderId="15" xfId="53" applyFont="1" applyBorder="1" applyAlignment="1" applyProtection="1">
      <alignment horizontal="left" vertical="center" indent="3"/>
      <protection hidden="1"/>
    </xf>
    <xf numFmtId="0" fontId="5" fillId="0" borderId="10" xfId="53" applyFont="1" applyBorder="1" applyAlignment="1" applyProtection="1">
      <alignment horizontal="left" vertical="center" indent="3"/>
      <protection hidden="1"/>
    </xf>
    <xf numFmtId="0" fontId="28" fillId="14" borderId="33" xfId="53" applyFont="1" applyFill="1" applyBorder="1" applyAlignment="1" applyProtection="1">
      <alignment horizontal="center" vertical="center"/>
      <protection hidden="1"/>
    </xf>
    <xf numFmtId="0" fontId="28" fillId="14" borderId="34" xfId="53" applyFont="1" applyFill="1" applyBorder="1" applyAlignment="1" applyProtection="1">
      <alignment horizontal="center" vertical="center"/>
      <protection hidden="1"/>
    </xf>
    <xf numFmtId="0" fontId="5" fillId="23" borderId="35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28" fillId="14" borderId="32" xfId="53" applyFont="1" applyFill="1" applyBorder="1" applyAlignment="1" applyProtection="1">
      <alignment horizontal="center" vertical="center" wrapText="1"/>
      <protection hidden="1"/>
    </xf>
    <xf numFmtId="0" fontId="6" fillId="0" borderId="15" xfId="53" applyFont="1" applyFill="1" applyBorder="1" applyAlignment="1" applyProtection="1">
      <alignment horizontal="left" vertical="center" indent="1"/>
      <protection hidden="1"/>
    </xf>
    <xf numFmtId="0" fontId="6" fillId="0" borderId="10" xfId="53" applyFont="1" applyFill="1" applyBorder="1" applyAlignment="1" applyProtection="1">
      <alignment horizontal="left" vertical="center" indent="1"/>
      <protection hidden="1"/>
    </xf>
    <xf numFmtId="0" fontId="5" fillId="0" borderId="36" xfId="53" applyFont="1" applyFill="1" applyBorder="1" applyAlignment="1" applyProtection="1">
      <alignment horizontal="left" vertical="center"/>
      <protection hidden="1"/>
    </xf>
    <xf numFmtId="0" fontId="5" fillId="0" borderId="28" xfId="53" applyFont="1" applyFill="1" applyBorder="1" applyAlignment="1" applyProtection="1">
      <alignment horizontal="left" vertical="center"/>
      <protection hidden="1"/>
    </xf>
    <xf numFmtId="0" fontId="5" fillId="0" borderId="37" xfId="53" applyFont="1" applyFill="1" applyBorder="1" applyAlignment="1" applyProtection="1">
      <alignment horizontal="left" vertical="center"/>
      <protection hidden="1"/>
    </xf>
    <xf numFmtId="171" fontId="5" fillId="0" borderId="27" xfId="53" applyNumberFormat="1" applyFont="1" applyFill="1" applyBorder="1" applyAlignment="1" applyProtection="1">
      <alignment horizontal="center" vertical="center"/>
      <protection hidden="1"/>
    </xf>
    <xf numFmtId="171" fontId="5" fillId="0" borderId="28" xfId="53" applyNumberFormat="1" applyFont="1" applyFill="1" applyBorder="1" applyAlignment="1" applyProtection="1">
      <alignment horizontal="center" vertical="center"/>
      <protection hidden="1"/>
    </xf>
    <xf numFmtId="171" fontId="5" fillId="0" borderId="37" xfId="53" applyNumberFormat="1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/>
      <protection hidden="1"/>
    </xf>
    <xf numFmtId="0" fontId="6" fillId="0" borderId="38" xfId="53" applyFont="1" applyBorder="1" applyAlignment="1" applyProtection="1">
      <alignment horizontal="left" vertical="center"/>
      <protection hidden="1"/>
    </xf>
    <xf numFmtId="0" fontId="6" fillId="0" borderId="14" xfId="53" applyFont="1" applyBorder="1" applyAlignment="1" applyProtection="1">
      <alignment horizontal="left" vertical="center"/>
      <protection hidden="1"/>
    </xf>
    <xf numFmtId="0" fontId="28" fillId="14" borderId="39" xfId="53" applyFont="1" applyFill="1" applyBorder="1" applyAlignment="1" applyProtection="1">
      <alignment horizontal="center" vertical="center"/>
      <protection hidden="1"/>
    </xf>
    <xf numFmtId="0" fontId="28" fillId="14" borderId="40" xfId="53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wrapText="1"/>
      <protection hidden="1"/>
    </xf>
    <xf numFmtId="171" fontId="5" fillId="0" borderId="12" xfId="53" applyNumberFormat="1" applyFont="1" applyBorder="1" applyAlignment="1" applyProtection="1">
      <alignment horizontal="center" vertical="center"/>
      <protection hidden="1"/>
    </xf>
    <xf numFmtId="171" fontId="5" fillId="0" borderId="38" xfId="53" applyNumberFormat="1" applyFont="1" applyBorder="1" applyAlignment="1" applyProtection="1">
      <alignment horizontal="center" vertical="center"/>
      <protection hidden="1"/>
    </xf>
    <xf numFmtId="171" fontId="5" fillId="0" borderId="14" xfId="53" applyNumberFormat="1" applyFont="1" applyBorder="1" applyAlignment="1" applyProtection="1">
      <alignment horizontal="center" vertical="center"/>
      <protection hidden="1"/>
    </xf>
    <xf numFmtId="171" fontId="5" fillId="0" borderId="41" xfId="53" applyNumberFormat="1" applyFont="1" applyFill="1" applyBorder="1" applyAlignment="1" applyProtection="1">
      <alignment horizontal="center" vertical="center"/>
      <protection hidden="1"/>
    </xf>
    <xf numFmtId="171" fontId="5" fillId="0" borderId="17" xfId="53" applyNumberFormat="1" applyFont="1" applyFill="1" applyBorder="1" applyAlignment="1" applyProtection="1">
      <alignment horizontal="center" vertical="center"/>
      <protection hidden="1"/>
    </xf>
    <xf numFmtId="171" fontId="5" fillId="0" borderId="18" xfId="53" applyNumberFormat="1" applyFont="1" applyFill="1" applyBorder="1" applyAlignment="1" applyProtection="1">
      <alignment horizontal="center" vertical="center"/>
      <protection hidden="1"/>
    </xf>
    <xf numFmtId="171" fontId="6" fillId="0" borderId="12" xfId="53" applyNumberFormat="1" applyFont="1" applyBorder="1" applyAlignment="1" applyProtection="1">
      <alignment horizontal="center" vertical="center"/>
      <protection hidden="1"/>
    </xf>
    <xf numFmtId="171" fontId="6" fillId="0" borderId="38" xfId="53" applyNumberFormat="1" applyFont="1" applyBorder="1" applyAlignment="1" applyProtection="1">
      <alignment horizontal="center" vertical="center"/>
      <protection hidden="1"/>
    </xf>
    <xf numFmtId="171" fontId="6" fillId="0" borderId="14" xfId="53" applyNumberFormat="1" applyFont="1" applyBorder="1" applyAlignment="1" applyProtection="1">
      <alignment horizontal="center" vertical="center"/>
      <protection hidden="1"/>
    </xf>
    <xf numFmtId="0" fontId="28" fillId="14" borderId="36" xfId="53" applyFont="1" applyFill="1" applyBorder="1" applyAlignment="1" applyProtection="1">
      <alignment horizontal="center" vertical="center" wrapText="1"/>
      <protection hidden="1"/>
    </xf>
    <xf numFmtId="0" fontId="28" fillId="14" borderId="28" xfId="53" applyFont="1" applyFill="1" applyBorder="1" applyAlignment="1" applyProtection="1">
      <alignment horizontal="center" vertical="center" wrapText="1"/>
      <protection hidden="1"/>
    </xf>
    <xf numFmtId="0" fontId="28" fillId="14" borderId="42" xfId="53" applyFont="1" applyFill="1" applyBorder="1" applyAlignment="1" applyProtection="1">
      <alignment horizontal="center" vertical="center" wrapText="1"/>
      <protection hidden="1"/>
    </xf>
    <xf numFmtId="0" fontId="28" fillId="14" borderId="37" xfId="53" applyFont="1" applyFill="1" applyBorder="1" applyAlignment="1" applyProtection="1">
      <alignment horizontal="center" vertical="center" wrapText="1"/>
      <protection hidden="1"/>
    </xf>
    <xf numFmtId="0" fontId="6" fillId="0" borderId="13" xfId="53" applyFont="1" applyFill="1" applyBorder="1" applyAlignment="1" applyProtection="1">
      <alignment horizontal="left" vertical="center" wrapText="1" indent="1"/>
      <protection hidden="1"/>
    </xf>
    <xf numFmtId="0" fontId="6" fillId="0" borderId="14" xfId="53" applyFont="1" applyFill="1" applyBorder="1" applyAlignment="1" applyProtection="1">
      <alignment horizontal="left" vertical="center" wrapText="1" indent="1"/>
      <protection hidden="1"/>
    </xf>
    <xf numFmtId="0" fontId="6" fillId="0" borderId="16" xfId="53" applyFont="1" applyBorder="1" applyAlignment="1" applyProtection="1">
      <alignment horizontal="left" vertical="center" wrapText="1"/>
      <protection hidden="1"/>
    </xf>
    <xf numFmtId="0" fontId="6" fillId="0" borderId="17" xfId="53" applyFont="1" applyBorder="1" applyAlignment="1" applyProtection="1">
      <alignment horizontal="left" vertical="center"/>
      <protection hidden="1"/>
    </xf>
    <xf numFmtId="0" fontId="6" fillId="0" borderId="18" xfId="53" applyFont="1" applyBorder="1" applyAlignment="1" applyProtection="1">
      <alignment horizontal="left" vertical="center"/>
      <protection hidden="1"/>
    </xf>
    <xf numFmtId="171" fontId="5" fillId="0" borderId="43" xfId="53" applyNumberFormat="1" applyFont="1" applyFill="1" applyBorder="1" applyAlignment="1" applyProtection="1">
      <alignment horizontal="center" vertical="center"/>
      <protection hidden="1"/>
    </xf>
    <xf numFmtId="171" fontId="5" fillId="0" borderId="44" xfId="53" applyNumberFormat="1" applyFont="1" applyFill="1" applyBorder="1" applyAlignment="1" applyProtection="1">
      <alignment horizontal="center" vertical="center"/>
      <protection hidden="1"/>
    </xf>
    <xf numFmtId="171" fontId="5" fillId="0" borderId="45" xfId="53" applyNumberFormat="1" applyFont="1" applyFill="1" applyBorder="1" applyAlignment="1" applyProtection="1">
      <alignment horizontal="center" vertical="center"/>
      <protection hidden="1"/>
    </xf>
    <xf numFmtId="0" fontId="6" fillId="0" borderId="19" xfId="53" applyFont="1" applyBorder="1" applyAlignment="1" applyProtection="1">
      <alignment horizontal="left" vertical="center"/>
      <protection hidden="1"/>
    </xf>
    <xf numFmtId="0" fontId="6" fillId="0" borderId="20" xfId="53" applyFont="1" applyBorder="1" applyAlignment="1" applyProtection="1">
      <alignment horizontal="left" vertical="center"/>
      <protection hidden="1"/>
    </xf>
    <xf numFmtId="0" fontId="6" fillId="0" borderId="21" xfId="53" applyFont="1" applyBorder="1" applyAlignment="1" applyProtection="1">
      <alignment horizontal="left" vertical="center"/>
      <protection hidden="1"/>
    </xf>
    <xf numFmtId="0" fontId="6" fillId="0" borderId="16" xfId="53" applyFont="1" applyBorder="1" applyAlignment="1" applyProtection="1">
      <alignment horizontal="left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showGridLines="0" zoomScalePageLayoutView="0" workbookViewId="0" topLeftCell="A59">
      <selection activeCell="F62" sqref="F62:F64"/>
    </sheetView>
  </sheetViews>
  <sheetFormatPr defaultColWidth="9.140625" defaultRowHeight="12.75"/>
  <cols>
    <col min="1" max="1" width="50.7109375" style="1" customWidth="1"/>
    <col min="2" max="2" width="29.00390625" style="1" customWidth="1"/>
    <col min="3" max="3" width="17.8515625" style="1" customWidth="1"/>
    <col min="4" max="5" width="18.7109375" style="1" customWidth="1"/>
    <col min="6" max="6" width="23.421875" style="1" customWidth="1"/>
    <col min="7" max="11" width="16.7109375" style="1" customWidth="1"/>
    <col min="12" max="16384" width="9.140625" style="1" customWidth="1"/>
  </cols>
  <sheetData>
    <row r="1" spans="1:6" ht="20.25">
      <c r="A1" s="67" t="s">
        <v>29</v>
      </c>
      <c r="B1" s="67"/>
      <c r="C1" s="67"/>
      <c r="D1" s="67"/>
      <c r="E1" s="67"/>
      <c r="F1" s="67"/>
    </row>
    <row r="2" spans="1:6" ht="18">
      <c r="A2" s="68"/>
      <c r="B2" s="68"/>
      <c r="C2" s="68"/>
      <c r="D2" s="68"/>
      <c r="E2" s="68"/>
      <c r="F2" s="68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17</v>
      </c>
      <c r="B4" s="4"/>
      <c r="C4" s="4"/>
      <c r="D4" s="5"/>
      <c r="E4" s="5"/>
      <c r="F4" s="5"/>
    </row>
    <row r="5" spans="1:6" ht="18">
      <c r="A5" s="6" t="s">
        <v>29</v>
      </c>
      <c r="B5" s="4"/>
      <c r="C5" s="4"/>
      <c r="D5" s="5"/>
      <c r="E5" s="5"/>
      <c r="F5" s="5"/>
    </row>
    <row r="6" spans="1:6" ht="18">
      <c r="A6" s="6" t="s">
        <v>18</v>
      </c>
      <c r="B6" s="4"/>
      <c r="C6" s="4"/>
      <c r="D6" s="5"/>
      <c r="E6" s="5"/>
      <c r="F6" s="5"/>
    </row>
    <row r="7" spans="1:6" ht="18">
      <c r="A7" s="6" t="s">
        <v>177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5">
      <c r="A9" s="20" t="s">
        <v>30</v>
      </c>
      <c r="B9" s="3"/>
      <c r="C9" s="3"/>
      <c r="D9" s="3"/>
      <c r="E9" s="3"/>
      <c r="F9" s="24">
        <v>1</v>
      </c>
    </row>
    <row r="10" spans="1:6" ht="15.75" customHeight="1" thickBot="1">
      <c r="A10" s="71" t="s">
        <v>32</v>
      </c>
      <c r="B10" s="72"/>
      <c r="C10" s="72"/>
      <c r="D10" s="72"/>
      <c r="E10" s="72"/>
      <c r="F10" s="72"/>
    </row>
    <row r="11" spans="1:6" ht="19.5" customHeight="1" thickTop="1">
      <c r="A11" s="65" t="s">
        <v>31</v>
      </c>
      <c r="B11" s="61"/>
      <c r="C11" s="61" t="s">
        <v>19</v>
      </c>
      <c r="D11" s="63" t="s">
        <v>20</v>
      </c>
      <c r="E11" s="59" t="s">
        <v>8</v>
      </c>
      <c r="F11" s="60"/>
    </row>
    <row r="12" spans="1:6" ht="19.5" customHeight="1">
      <c r="A12" s="66"/>
      <c r="B12" s="62"/>
      <c r="C12" s="62"/>
      <c r="D12" s="64"/>
      <c r="E12" s="19" t="s">
        <v>21</v>
      </c>
      <c r="F12" s="19" t="s">
        <v>33</v>
      </c>
    </row>
    <row r="13" spans="1:6" ht="19.5" customHeight="1">
      <c r="A13" s="38" t="s">
        <v>34</v>
      </c>
      <c r="B13" s="39"/>
      <c r="C13" s="15">
        <f>SUM(C14,C17,C20,C23)</f>
        <v>200241235</v>
      </c>
      <c r="D13" s="15">
        <f>SUM(D14,D17,D20,D23)</f>
        <v>196724135</v>
      </c>
      <c r="E13" s="15">
        <f>SUM(E14,E17,E20,E23)</f>
        <v>28573067.930000003</v>
      </c>
      <c r="F13" s="15">
        <f>(E13/D13)*100</f>
        <v>14.524434396420146</v>
      </c>
    </row>
    <row r="14" spans="1:6" ht="19.5" customHeight="1">
      <c r="A14" s="69" t="s">
        <v>35</v>
      </c>
      <c r="B14" s="70"/>
      <c r="C14" s="26">
        <f>SUM(C15:C16)</f>
        <v>113062600</v>
      </c>
      <c r="D14" s="26">
        <f>SUM(D15:D16)</f>
        <v>113062600</v>
      </c>
      <c r="E14" s="26">
        <f>SUM(E15:E16)</f>
        <v>14666105.3</v>
      </c>
      <c r="F14" s="15">
        <f aca="true" t="shared" si="0" ref="F14:F29">(E14/D14)*100</f>
        <v>12.971668173206702</v>
      </c>
    </row>
    <row r="15" spans="1:6" ht="19.5" customHeight="1">
      <c r="A15" s="44" t="s">
        <v>36</v>
      </c>
      <c r="B15" s="45"/>
      <c r="C15" s="9">
        <v>107993700</v>
      </c>
      <c r="D15" s="9">
        <v>107993700</v>
      </c>
      <c r="E15" s="9">
        <v>13299475.71</v>
      </c>
      <c r="F15" s="25">
        <f t="shared" si="0"/>
        <v>12.315047738895881</v>
      </c>
    </row>
    <row r="16" spans="1:6" ht="19.5" customHeight="1">
      <c r="A16" s="44" t="s">
        <v>37</v>
      </c>
      <c r="B16" s="45"/>
      <c r="C16" s="9">
        <v>5068900</v>
      </c>
      <c r="D16" s="9">
        <v>5068900</v>
      </c>
      <c r="E16" s="9">
        <v>1366629.59</v>
      </c>
      <c r="F16" s="25">
        <f t="shared" si="0"/>
        <v>26.961068279113814</v>
      </c>
    </row>
    <row r="17" spans="1:6" ht="19.5" customHeight="1">
      <c r="A17" s="69" t="s">
        <v>38</v>
      </c>
      <c r="B17" s="70"/>
      <c r="C17" s="26">
        <f>SUM(C18:C19)</f>
        <v>17544200</v>
      </c>
      <c r="D17" s="26">
        <f>SUM(D18:D19)</f>
        <v>17544200</v>
      </c>
      <c r="E17" s="26">
        <f>SUM(E18:E19)</f>
        <v>1023073.14</v>
      </c>
      <c r="F17" s="15">
        <f t="shared" si="0"/>
        <v>5.831403768766886</v>
      </c>
    </row>
    <row r="18" spans="1:6" ht="19.5" customHeight="1">
      <c r="A18" s="44" t="s">
        <v>39</v>
      </c>
      <c r="B18" s="45"/>
      <c r="C18" s="9">
        <v>17537200</v>
      </c>
      <c r="D18" s="9">
        <v>17537200</v>
      </c>
      <c r="E18" s="9">
        <v>1022792.15</v>
      </c>
      <c r="F18" s="25">
        <f t="shared" si="0"/>
        <v>5.832129131218211</v>
      </c>
    </row>
    <row r="19" spans="1:6" ht="19.5" customHeight="1">
      <c r="A19" s="44" t="s">
        <v>40</v>
      </c>
      <c r="B19" s="45"/>
      <c r="C19" s="9">
        <v>7000</v>
      </c>
      <c r="D19" s="9">
        <v>7000</v>
      </c>
      <c r="E19" s="9">
        <v>280.99</v>
      </c>
      <c r="F19" s="15">
        <f t="shared" si="0"/>
        <v>4.014142857142857</v>
      </c>
    </row>
    <row r="20" spans="1:6" ht="19.5" customHeight="1">
      <c r="A20" s="69" t="s">
        <v>41</v>
      </c>
      <c r="B20" s="70"/>
      <c r="C20" s="26">
        <f>SUM(C21:C22)</f>
        <v>54758800</v>
      </c>
      <c r="D20" s="26">
        <f>SUM(D21:D22)</f>
        <v>51241700</v>
      </c>
      <c r="E20" s="26">
        <f>SUM(E21:E22)</f>
        <v>10343391.26</v>
      </c>
      <c r="F20" s="15">
        <f t="shared" si="0"/>
        <v>20.18549591446029</v>
      </c>
    </row>
    <row r="21" spans="1:6" ht="19.5" customHeight="1">
      <c r="A21" s="44" t="s">
        <v>42</v>
      </c>
      <c r="B21" s="45"/>
      <c r="C21" s="9">
        <v>50371400</v>
      </c>
      <c r="D21" s="9">
        <v>50371400</v>
      </c>
      <c r="E21" s="9">
        <v>9707351.36</v>
      </c>
      <c r="F21" s="25">
        <f t="shared" si="0"/>
        <v>19.271553619712773</v>
      </c>
    </row>
    <row r="22" spans="1:6" ht="19.5" customHeight="1">
      <c r="A22" s="44" t="s">
        <v>43</v>
      </c>
      <c r="B22" s="45"/>
      <c r="C22" s="9">
        <v>4387400</v>
      </c>
      <c r="D22" s="9">
        <v>870300</v>
      </c>
      <c r="E22" s="9">
        <v>636039.9</v>
      </c>
      <c r="F22" s="25">
        <f t="shared" si="0"/>
        <v>73.08283350568769</v>
      </c>
    </row>
    <row r="23" spans="1:6" ht="19.5" customHeight="1">
      <c r="A23" s="69" t="s">
        <v>44</v>
      </c>
      <c r="B23" s="70"/>
      <c r="C23" s="15">
        <v>14875635</v>
      </c>
      <c r="D23" s="15">
        <v>14875635</v>
      </c>
      <c r="E23" s="15">
        <v>2540498.23</v>
      </c>
      <c r="F23" s="15">
        <f t="shared" si="0"/>
        <v>17.078250642745672</v>
      </c>
    </row>
    <row r="24" spans="1:6" ht="19.5" customHeight="1">
      <c r="A24" s="69" t="s">
        <v>45</v>
      </c>
      <c r="B24" s="70"/>
      <c r="C24" s="26">
        <f>SUM(C25:C26)</f>
        <v>0</v>
      </c>
      <c r="D24" s="26">
        <f>SUM(D25:D26)</f>
        <v>0</v>
      </c>
      <c r="E24" s="26">
        <f>SUM(E25:E26)</f>
        <v>0</v>
      </c>
      <c r="F24" s="15">
        <v>0</v>
      </c>
    </row>
    <row r="25" spans="1:6" ht="19.5" customHeight="1">
      <c r="A25" s="44" t="s">
        <v>46</v>
      </c>
      <c r="B25" s="45"/>
      <c r="C25" s="9">
        <v>0</v>
      </c>
      <c r="D25" s="9">
        <v>0</v>
      </c>
      <c r="E25" s="9">
        <v>0</v>
      </c>
      <c r="F25" s="15">
        <v>0</v>
      </c>
    </row>
    <row r="26" spans="1:6" ht="19.5" customHeight="1">
      <c r="A26" s="44" t="s">
        <v>47</v>
      </c>
      <c r="B26" s="45"/>
      <c r="C26" s="9">
        <v>0</v>
      </c>
      <c r="D26" s="9">
        <v>0</v>
      </c>
      <c r="E26" s="9">
        <v>0</v>
      </c>
      <c r="F26" s="15">
        <v>0</v>
      </c>
    </row>
    <row r="27" spans="1:6" ht="19.5" customHeight="1">
      <c r="A27" s="38" t="s">
        <v>48</v>
      </c>
      <c r="B27" s="39"/>
      <c r="C27" s="26">
        <f>SUM(C28,C32,C33,C34,C35,C36)</f>
        <v>197242906</v>
      </c>
      <c r="D27" s="26">
        <f>SUM(D28,D32,D33,D34,D35,D36)</f>
        <v>197242906</v>
      </c>
      <c r="E27" s="26">
        <f>SUM(E28,E32,E33,E34,E35,E36)</f>
        <v>42431856.269999996</v>
      </c>
      <c r="F27" s="15">
        <f t="shared" si="0"/>
        <v>21.512487891452984</v>
      </c>
    </row>
    <row r="28" spans="1:6" ht="19.5" customHeight="1">
      <c r="A28" s="69" t="s">
        <v>49</v>
      </c>
      <c r="B28" s="70"/>
      <c r="C28" s="26">
        <f>SUM(C29:C31)</f>
        <v>55574900</v>
      </c>
      <c r="D28" s="26">
        <f>SUM(D29:D31)</f>
        <v>55574900</v>
      </c>
      <c r="E28" s="26">
        <f>SUM(E29:E31)</f>
        <v>9176154.43</v>
      </c>
      <c r="F28" s="15">
        <f t="shared" si="0"/>
        <v>16.511328729336444</v>
      </c>
    </row>
    <row r="29" spans="1:6" ht="19.5" customHeight="1">
      <c r="A29" s="44" t="s">
        <v>50</v>
      </c>
      <c r="B29" s="45"/>
      <c r="C29" s="9">
        <v>51603500</v>
      </c>
      <c r="D29" s="9">
        <v>51603500</v>
      </c>
      <c r="E29" s="9">
        <v>9176154.43</v>
      </c>
      <c r="F29" s="25">
        <f t="shared" si="0"/>
        <v>17.782038873332233</v>
      </c>
    </row>
    <row r="30" spans="1:6" ht="25.5" customHeight="1">
      <c r="A30" s="44" t="s">
        <v>51</v>
      </c>
      <c r="B30" s="45"/>
      <c r="C30" s="15">
        <v>1985700</v>
      </c>
      <c r="D30" s="15">
        <v>1985700</v>
      </c>
      <c r="E30" s="15">
        <v>0</v>
      </c>
      <c r="F30" s="15">
        <v>0</v>
      </c>
    </row>
    <row r="31" spans="1:6" ht="19.5" customHeight="1">
      <c r="A31" s="44" t="s">
        <v>52</v>
      </c>
      <c r="B31" s="45"/>
      <c r="C31" s="9">
        <v>1985700</v>
      </c>
      <c r="D31" s="9">
        <v>1985700</v>
      </c>
      <c r="E31" s="9">
        <v>0</v>
      </c>
      <c r="F31" s="25">
        <v>0</v>
      </c>
    </row>
    <row r="32" spans="1:6" ht="19.5" customHeight="1">
      <c r="A32" s="69" t="s">
        <v>53</v>
      </c>
      <c r="B32" s="70"/>
      <c r="C32" s="26">
        <v>106551900</v>
      </c>
      <c r="D32" s="26">
        <v>106551900</v>
      </c>
      <c r="E32" s="26">
        <v>16323424.22</v>
      </c>
      <c r="F32" s="9">
        <f>(E32/D32)*100</f>
        <v>15.319693238694008</v>
      </c>
    </row>
    <row r="33" spans="1:6" ht="19.5" customHeight="1">
      <c r="A33" s="69" t="s">
        <v>54</v>
      </c>
      <c r="B33" s="70"/>
      <c r="C33" s="26">
        <v>505300</v>
      </c>
      <c r="D33" s="26">
        <v>505300</v>
      </c>
      <c r="E33" s="26">
        <v>69577.18</v>
      </c>
      <c r="F33" s="9">
        <f>(E33/D33)*100</f>
        <v>13.76947951711854</v>
      </c>
    </row>
    <row r="34" spans="1:6" ht="19.5" customHeight="1">
      <c r="A34" s="69" t="s">
        <v>55</v>
      </c>
      <c r="B34" s="70"/>
      <c r="C34" s="26">
        <v>668900</v>
      </c>
      <c r="D34" s="26">
        <v>668900</v>
      </c>
      <c r="E34" s="26">
        <v>144527.34</v>
      </c>
      <c r="F34" s="9">
        <f>(E34/D34)*100</f>
        <v>21.606718493048287</v>
      </c>
    </row>
    <row r="35" spans="1:6" ht="19.5" customHeight="1">
      <c r="A35" s="69" t="s">
        <v>56</v>
      </c>
      <c r="B35" s="70"/>
      <c r="C35" s="26">
        <v>105200</v>
      </c>
      <c r="D35" s="26">
        <v>105200</v>
      </c>
      <c r="E35" s="26">
        <v>3532.82</v>
      </c>
      <c r="F35" s="9">
        <f>(E35/D35)*100</f>
        <v>3.3581939163498102</v>
      </c>
    </row>
    <row r="36" spans="1:6" ht="19.5" customHeight="1">
      <c r="A36" s="69" t="s">
        <v>57</v>
      </c>
      <c r="B36" s="70"/>
      <c r="C36" s="26">
        <v>33836706</v>
      </c>
      <c r="D36" s="26">
        <v>33836706</v>
      </c>
      <c r="E36" s="26">
        <v>16714640.28</v>
      </c>
      <c r="F36" s="9">
        <f>(E36/D36)*100</f>
        <v>49.39795345327054</v>
      </c>
    </row>
    <row r="37" spans="1:6" ht="19.5" customHeight="1">
      <c r="A37" s="69" t="s">
        <v>58</v>
      </c>
      <c r="B37" s="70"/>
      <c r="C37" s="9">
        <v>0</v>
      </c>
      <c r="D37" s="9">
        <v>0</v>
      </c>
      <c r="E37" s="9"/>
      <c r="F37" s="9"/>
    </row>
    <row r="38" spans="1:6" ht="28.5" customHeight="1">
      <c r="A38" s="40" t="s">
        <v>59</v>
      </c>
      <c r="B38" s="41"/>
      <c r="C38" s="23">
        <f>SUM(C27,C13)</f>
        <v>397484141</v>
      </c>
      <c r="D38" s="23">
        <f>SUM(D27,D13)</f>
        <v>393967041</v>
      </c>
      <c r="E38" s="23">
        <f>SUM(E27,E13)</f>
        <v>71004924.2</v>
      </c>
      <c r="F38" s="15">
        <f>(E38/D38)*100</f>
        <v>18.02306203579096</v>
      </c>
    </row>
    <row r="39" spans="1:6" ht="12.75" customHeight="1" thickBot="1">
      <c r="A39" s="21"/>
      <c r="B39" s="22"/>
      <c r="C39" s="23"/>
      <c r="D39" s="23"/>
      <c r="E39" s="14"/>
      <c r="F39" s="15"/>
    </row>
    <row r="40" spans="1:6" ht="19.5" customHeight="1" thickTop="1">
      <c r="A40" s="65" t="s">
        <v>60</v>
      </c>
      <c r="B40" s="61"/>
      <c r="C40" s="61" t="s">
        <v>19</v>
      </c>
      <c r="D40" s="63" t="s">
        <v>20</v>
      </c>
      <c r="E40" s="59" t="s">
        <v>8</v>
      </c>
      <c r="F40" s="60"/>
    </row>
    <row r="41" spans="1:6" ht="19.5" customHeight="1">
      <c r="A41" s="66"/>
      <c r="B41" s="62"/>
      <c r="C41" s="62"/>
      <c r="D41" s="64"/>
      <c r="E41" s="19" t="s">
        <v>21</v>
      </c>
      <c r="F41" s="19" t="s">
        <v>61</v>
      </c>
    </row>
    <row r="42" spans="1:6" ht="23.25" customHeight="1">
      <c r="A42" s="40" t="s">
        <v>62</v>
      </c>
      <c r="B42" s="41"/>
      <c r="C42" s="15">
        <v>436100</v>
      </c>
      <c r="D42" s="15">
        <v>436100</v>
      </c>
      <c r="E42" s="15">
        <v>7460.7</v>
      </c>
      <c r="F42" s="15">
        <f>(E42/D42)*100</f>
        <v>1.7107773446457235</v>
      </c>
    </row>
    <row r="43" spans="1:6" ht="19.5" customHeight="1">
      <c r="A43" s="38" t="s">
        <v>63</v>
      </c>
      <c r="B43" s="39"/>
      <c r="C43" s="26">
        <f>SUM(C44:C49)</f>
        <v>13069900</v>
      </c>
      <c r="D43" s="26">
        <f>SUM(D44:D49)</f>
        <v>13069900</v>
      </c>
      <c r="E43" s="26">
        <f>SUM(E44:E49)</f>
        <v>1901543.25</v>
      </c>
      <c r="F43" s="15">
        <f aca="true" t="shared" si="1" ref="F43:F55">(E43/D43)*100</f>
        <v>14.54902677143666</v>
      </c>
    </row>
    <row r="44" spans="1:6" ht="19.5" customHeight="1">
      <c r="A44" s="44" t="s">
        <v>64</v>
      </c>
      <c r="B44" s="45"/>
      <c r="C44" s="9">
        <v>10000000</v>
      </c>
      <c r="D44" s="9">
        <v>10000000</v>
      </c>
      <c r="E44" s="9">
        <v>1892906.57</v>
      </c>
      <c r="F44" s="15">
        <f t="shared" si="1"/>
        <v>18.9290657</v>
      </c>
    </row>
    <row r="45" spans="1:6" ht="19.5" customHeight="1">
      <c r="A45" s="44" t="s">
        <v>65</v>
      </c>
      <c r="B45" s="45"/>
      <c r="C45" s="9">
        <v>1000</v>
      </c>
      <c r="D45" s="9">
        <v>1000</v>
      </c>
      <c r="E45" s="9">
        <v>0</v>
      </c>
      <c r="F45" s="15">
        <f t="shared" si="1"/>
        <v>0</v>
      </c>
    </row>
    <row r="46" spans="1:6" ht="19.5" customHeight="1">
      <c r="A46" s="44" t="s">
        <v>66</v>
      </c>
      <c r="B46" s="45"/>
      <c r="C46" s="9">
        <v>2395000</v>
      </c>
      <c r="D46" s="9">
        <v>2395000</v>
      </c>
      <c r="E46" s="9">
        <v>0</v>
      </c>
      <c r="F46" s="15">
        <f t="shared" si="1"/>
        <v>0</v>
      </c>
    </row>
    <row r="47" spans="1:6" ht="19.5" customHeight="1">
      <c r="A47" s="44" t="s">
        <v>67</v>
      </c>
      <c r="B47" s="45"/>
      <c r="C47" s="9">
        <v>274900</v>
      </c>
      <c r="D47" s="9">
        <v>274900</v>
      </c>
      <c r="E47" s="9">
        <v>0</v>
      </c>
      <c r="F47" s="15">
        <f t="shared" si="1"/>
        <v>0</v>
      </c>
    </row>
    <row r="48" spans="1:6" ht="19.5" customHeight="1">
      <c r="A48" s="44" t="s">
        <v>68</v>
      </c>
      <c r="B48" s="45"/>
      <c r="C48" s="9">
        <v>398000</v>
      </c>
      <c r="D48" s="9">
        <v>398000</v>
      </c>
      <c r="E48" s="9">
        <v>0</v>
      </c>
      <c r="F48" s="15">
        <f t="shared" si="1"/>
        <v>0</v>
      </c>
    </row>
    <row r="49" spans="1:6" ht="19.5" customHeight="1">
      <c r="A49" s="44" t="s">
        <v>69</v>
      </c>
      <c r="B49" s="45"/>
      <c r="C49" s="9">
        <v>1000</v>
      </c>
      <c r="D49" s="9">
        <v>1000</v>
      </c>
      <c r="E49" s="9">
        <v>8636.68</v>
      </c>
      <c r="F49" s="15">
        <v>0</v>
      </c>
    </row>
    <row r="50" spans="1:6" ht="19.5" customHeight="1">
      <c r="A50" s="38" t="s">
        <v>70</v>
      </c>
      <c r="B50" s="39"/>
      <c r="C50" s="26">
        <f>SUM(C51:C52)</f>
        <v>1000</v>
      </c>
      <c r="D50" s="26">
        <f>SUM(D51:D52)</f>
        <v>5491880.88</v>
      </c>
      <c r="E50" s="26">
        <f>SUM(E51:E52)</f>
        <v>420767.85</v>
      </c>
      <c r="F50" s="15">
        <f t="shared" si="1"/>
        <v>7.661634678427329</v>
      </c>
    </row>
    <row r="51" spans="1:6" ht="19.5" customHeight="1">
      <c r="A51" s="44" t="s">
        <v>71</v>
      </c>
      <c r="B51" s="45"/>
      <c r="C51" s="9">
        <v>1000</v>
      </c>
      <c r="D51" s="9">
        <v>5491403</v>
      </c>
      <c r="E51" s="9">
        <v>419308.6</v>
      </c>
      <c r="F51" s="15">
        <f t="shared" si="1"/>
        <v>7.635728064394471</v>
      </c>
    </row>
    <row r="52" spans="1:6" ht="19.5" customHeight="1">
      <c r="A52" s="44" t="s">
        <v>72</v>
      </c>
      <c r="B52" s="45"/>
      <c r="C52" s="9">
        <v>0</v>
      </c>
      <c r="D52" s="9">
        <v>477.88</v>
      </c>
      <c r="E52" s="9">
        <v>1459.25</v>
      </c>
      <c r="F52" s="15">
        <v>0</v>
      </c>
    </row>
    <row r="53" spans="1:6" ht="21.75" customHeight="1">
      <c r="A53" s="40" t="s">
        <v>73</v>
      </c>
      <c r="B53" s="41"/>
      <c r="C53" s="23">
        <v>0</v>
      </c>
      <c r="D53" s="23">
        <v>0</v>
      </c>
      <c r="E53" s="23">
        <v>0</v>
      </c>
      <c r="F53" s="15">
        <v>0</v>
      </c>
    </row>
    <row r="54" spans="1:6" ht="18" customHeight="1">
      <c r="A54" s="40" t="s">
        <v>74</v>
      </c>
      <c r="B54" s="41"/>
      <c r="C54" s="23">
        <v>3000</v>
      </c>
      <c r="D54" s="23">
        <v>3000</v>
      </c>
      <c r="E54" s="23">
        <v>0</v>
      </c>
      <c r="F54" s="15">
        <f t="shared" si="1"/>
        <v>0</v>
      </c>
    </row>
    <row r="55" spans="1:6" ht="18" customHeight="1">
      <c r="A55" s="40" t="s">
        <v>75</v>
      </c>
      <c r="B55" s="41"/>
      <c r="C55" s="23">
        <f>SUM(C42,C43,C50,C53,C54)</f>
        <v>13510000</v>
      </c>
      <c r="D55" s="23">
        <f>SUM(D42,D43,D50,D53,D54)</f>
        <v>19000880.88</v>
      </c>
      <c r="E55" s="23">
        <f>SUM(E42,E43,E50,E53,E54)</f>
        <v>2329771.8</v>
      </c>
      <c r="F55" s="31">
        <f t="shared" si="1"/>
        <v>12.261388378326595</v>
      </c>
    </row>
    <row r="56" spans="1:6" ht="18" customHeight="1">
      <c r="A56" s="21"/>
      <c r="B56" s="22"/>
      <c r="C56" s="23"/>
      <c r="D56" s="23"/>
      <c r="E56" s="23"/>
      <c r="F56" s="31"/>
    </row>
    <row r="57" spans="1:6" ht="12.75" customHeight="1" thickBot="1">
      <c r="A57" s="71" t="s">
        <v>77</v>
      </c>
      <c r="B57" s="72"/>
      <c r="C57" s="72"/>
      <c r="D57" s="72"/>
      <c r="E57" s="72"/>
      <c r="F57" s="72"/>
    </row>
    <row r="58" spans="1:6" ht="19.5" customHeight="1" thickTop="1">
      <c r="A58" s="65" t="s">
        <v>76</v>
      </c>
      <c r="B58" s="61"/>
      <c r="C58" s="61" t="s">
        <v>19</v>
      </c>
      <c r="D58" s="63" t="s">
        <v>20</v>
      </c>
      <c r="E58" s="59" t="s">
        <v>8</v>
      </c>
      <c r="F58" s="60"/>
    </row>
    <row r="59" spans="1:6" ht="19.5" customHeight="1">
      <c r="A59" s="66"/>
      <c r="B59" s="62"/>
      <c r="C59" s="62"/>
      <c r="D59" s="64"/>
      <c r="E59" s="19" t="s">
        <v>21</v>
      </c>
      <c r="F59" s="19" t="s">
        <v>78</v>
      </c>
    </row>
    <row r="60" spans="1:6" ht="19.5" customHeight="1">
      <c r="A60" s="38" t="s">
        <v>79</v>
      </c>
      <c r="B60" s="39"/>
      <c r="C60" s="15">
        <f>SUM(C61:C66)</f>
        <v>38654301</v>
      </c>
      <c r="D60" s="15">
        <f>SUM(D61:D66)</f>
        <v>38654301</v>
      </c>
      <c r="E60" s="15">
        <f>SUM(E61:E66)</f>
        <v>8486371.11</v>
      </c>
      <c r="F60" s="15">
        <f>(E60/D60)*100</f>
        <v>21.954532588753832</v>
      </c>
    </row>
    <row r="61" spans="1:6" ht="19.5" customHeight="1">
      <c r="A61" s="44" t="s">
        <v>80</v>
      </c>
      <c r="B61" s="45"/>
      <c r="C61" s="9">
        <v>10320700</v>
      </c>
      <c r="D61" s="9">
        <v>10320700</v>
      </c>
      <c r="E61" s="9">
        <v>1835230.83</v>
      </c>
      <c r="F61" s="25">
        <f>(E61/D61)*100</f>
        <v>17.782038330733382</v>
      </c>
    </row>
    <row r="62" spans="1:6" ht="19.5" customHeight="1">
      <c r="A62" s="44" t="s">
        <v>81</v>
      </c>
      <c r="B62" s="45"/>
      <c r="C62" s="9">
        <v>21310380</v>
      </c>
      <c r="D62" s="9">
        <v>21310380</v>
      </c>
      <c r="E62" s="9">
        <v>3264684.79</v>
      </c>
      <c r="F62" s="25">
        <f>(E62/D62)*100</f>
        <v>15.319692985296369</v>
      </c>
    </row>
    <row r="63" spans="1:6" ht="19.5" customHeight="1">
      <c r="A63" s="44" t="s">
        <v>82</v>
      </c>
      <c r="B63" s="45"/>
      <c r="C63" s="9">
        <v>101060</v>
      </c>
      <c r="D63" s="9">
        <v>101060</v>
      </c>
      <c r="E63" s="9">
        <v>13915.42</v>
      </c>
      <c r="F63" s="25">
        <f>(E63/D63)*100</f>
        <v>13.76946368493964</v>
      </c>
    </row>
    <row r="64" spans="1:6" ht="19.5" customHeight="1">
      <c r="A64" s="44" t="s">
        <v>83</v>
      </c>
      <c r="B64" s="45"/>
      <c r="C64" s="9">
        <v>133780</v>
      </c>
      <c r="D64" s="9">
        <v>133780</v>
      </c>
      <c r="E64" s="9">
        <v>28905.47</v>
      </c>
      <c r="F64" s="25">
        <f>(E64/D64)*100</f>
        <v>21.606719988040066</v>
      </c>
    </row>
    <row r="65" spans="1:6" ht="19.5" customHeight="1">
      <c r="A65" s="44" t="s">
        <v>84</v>
      </c>
      <c r="B65" s="45"/>
      <c r="C65" s="9">
        <v>21040</v>
      </c>
      <c r="D65" s="9">
        <v>21040</v>
      </c>
      <c r="E65" s="9">
        <v>706.54</v>
      </c>
      <c r="F65" s="25">
        <f>(E65/D65)*100</f>
        <v>3.358079847908745</v>
      </c>
    </row>
    <row r="66" spans="1:6" ht="19.5" customHeight="1">
      <c r="A66" s="44" t="s">
        <v>85</v>
      </c>
      <c r="B66" s="45"/>
      <c r="C66" s="9">
        <v>6767341</v>
      </c>
      <c r="D66" s="9">
        <v>6767341</v>
      </c>
      <c r="E66" s="9">
        <v>3342928.06</v>
      </c>
      <c r="F66" s="25">
        <f>(E66/D66)*100</f>
        <v>49.3979549722705</v>
      </c>
    </row>
    <row r="67" spans="1:6" ht="19.5" customHeight="1">
      <c r="A67" s="38" t="s">
        <v>86</v>
      </c>
      <c r="B67" s="39"/>
      <c r="C67" s="26">
        <f>SUM(C68:C70)</f>
        <v>60303600</v>
      </c>
      <c r="D67" s="26">
        <f>SUM(D68:D70)</f>
        <v>60303600</v>
      </c>
      <c r="E67" s="26">
        <f>SUM(E68:E70)</f>
        <v>12728825.180000002</v>
      </c>
      <c r="F67" s="15">
        <f>(E67/D67)*100</f>
        <v>21.107902645944854</v>
      </c>
    </row>
    <row r="68" spans="1:6" ht="19.5" customHeight="1">
      <c r="A68" s="44" t="s">
        <v>87</v>
      </c>
      <c r="B68" s="45"/>
      <c r="C68" s="9">
        <v>59789300</v>
      </c>
      <c r="D68" s="9">
        <v>59789300</v>
      </c>
      <c r="E68" s="9">
        <v>12707501.55</v>
      </c>
      <c r="F68" s="25">
        <f>(E68/D68)*100</f>
        <v>21.253805530420998</v>
      </c>
    </row>
    <row r="69" spans="1:6" ht="19.5" customHeight="1">
      <c r="A69" s="44" t="s">
        <v>88</v>
      </c>
      <c r="B69" s="45"/>
      <c r="C69" s="9">
        <v>0</v>
      </c>
      <c r="D69" s="9">
        <v>0</v>
      </c>
      <c r="E69" s="9">
        <v>0</v>
      </c>
      <c r="F69" s="25">
        <v>0</v>
      </c>
    </row>
    <row r="70" spans="1:6" ht="19.5" customHeight="1">
      <c r="A70" s="44" t="s">
        <v>89</v>
      </c>
      <c r="B70" s="45"/>
      <c r="C70" s="9">
        <v>514300</v>
      </c>
      <c r="D70" s="9">
        <v>514300</v>
      </c>
      <c r="E70" s="9">
        <v>21323.63</v>
      </c>
      <c r="F70" s="25">
        <f>(E70/D70)*100</f>
        <v>4.146146218160607</v>
      </c>
    </row>
    <row r="71" spans="1:6" ht="28.5" customHeight="1">
      <c r="A71" s="40" t="s">
        <v>90</v>
      </c>
      <c r="B71" s="41"/>
      <c r="C71" s="23">
        <f>C68-C60</f>
        <v>21134999</v>
      </c>
      <c r="D71" s="23">
        <f>D68-D60</f>
        <v>21134999</v>
      </c>
      <c r="E71" s="23">
        <f>E68-E60</f>
        <v>4221130.440000001</v>
      </c>
      <c r="F71" s="15">
        <f>(E71/D71)*100</f>
        <v>19.97222919196732</v>
      </c>
    </row>
    <row r="72" spans="1:6" ht="18" customHeight="1">
      <c r="A72" s="21"/>
      <c r="B72" s="22"/>
      <c r="C72" s="23"/>
      <c r="D72" s="23"/>
      <c r="E72" s="14"/>
      <c r="F72" s="15"/>
    </row>
    <row r="73" s="29" customFormat="1" ht="12.75"/>
    <row r="74" spans="1:6" s="29" customFormat="1" ht="12.75">
      <c r="A74" s="30" t="s">
        <v>2</v>
      </c>
      <c r="B74" s="46" t="s">
        <v>3</v>
      </c>
      <c r="C74" s="46"/>
      <c r="D74" s="46" t="s">
        <v>24</v>
      </c>
      <c r="E74" s="46"/>
      <c r="F74" s="30" t="s">
        <v>25</v>
      </c>
    </row>
    <row r="75" spans="1:6" s="29" customFormat="1" ht="12.75">
      <c r="A75" s="30" t="s">
        <v>4</v>
      </c>
      <c r="B75" s="46" t="s">
        <v>26</v>
      </c>
      <c r="C75" s="46"/>
      <c r="D75" s="46" t="s">
        <v>27</v>
      </c>
      <c r="E75" s="46"/>
      <c r="F75" s="30" t="s">
        <v>28</v>
      </c>
    </row>
    <row r="76" spans="1:3" s="29" customFormat="1" ht="12.75">
      <c r="A76" s="30" t="s">
        <v>6</v>
      </c>
      <c r="B76" s="46" t="s">
        <v>7</v>
      </c>
      <c r="C76" s="46"/>
    </row>
    <row r="77" spans="1:6" ht="28.5" customHeight="1">
      <c r="A77" s="21"/>
      <c r="B77" s="22"/>
      <c r="C77" s="23"/>
      <c r="D77" s="23"/>
      <c r="E77" s="14"/>
      <c r="F77" s="15"/>
    </row>
    <row r="78" spans="1:6" ht="28.5" customHeight="1">
      <c r="A78" s="21"/>
      <c r="B78" s="22"/>
      <c r="C78" s="23"/>
      <c r="D78" s="23"/>
      <c r="E78" s="14"/>
      <c r="F78" s="15"/>
    </row>
    <row r="79" spans="1:6" ht="28.5" customHeight="1">
      <c r="A79" s="21"/>
      <c r="B79" s="22"/>
      <c r="C79" s="23"/>
      <c r="D79" s="23"/>
      <c r="E79" s="14"/>
      <c r="F79" s="15"/>
    </row>
    <row r="80" spans="1:6" ht="28.5" customHeight="1">
      <c r="A80" s="21"/>
      <c r="B80" s="22"/>
      <c r="C80" s="23"/>
      <c r="D80" s="23"/>
      <c r="E80" s="14"/>
      <c r="F80" s="15"/>
    </row>
    <row r="81" spans="1:6" ht="28.5" customHeight="1">
      <c r="A81" s="21"/>
      <c r="B81" s="22"/>
      <c r="C81" s="23"/>
      <c r="D81" s="23"/>
      <c r="E81" s="14"/>
      <c r="F81" s="15"/>
    </row>
    <row r="82" spans="1:6" ht="28.5" customHeight="1">
      <c r="A82" s="21"/>
      <c r="B82" s="22"/>
      <c r="C82" s="23"/>
      <c r="D82" s="23"/>
      <c r="E82" s="14"/>
      <c r="F82" s="15"/>
    </row>
    <row r="83" spans="1:6" ht="28.5" customHeight="1">
      <c r="A83" s="21"/>
      <c r="B83" s="22"/>
      <c r="C83" s="23"/>
      <c r="D83" s="23"/>
      <c r="E83" s="14"/>
      <c r="F83" s="15"/>
    </row>
    <row r="84" spans="1:6" ht="28.5" customHeight="1">
      <c r="A84" s="21"/>
      <c r="B84" s="22"/>
      <c r="C84" s="23"/>
      <c r="D84" s="23"/>
      <c r="E84" s="14"/>
      <c r="F84" s="15"/>
    </row>
    <row r="85" spans="1:6" ht="28.5" customHeight="1">
      <c r="A85" s="21"/>
      <c r="B85" s="22"/>
      <c r="C85" s="23"/>
      <c r="D85" s="23"/>
      <c r="E85" s="14"/>
      <c r="F85" s="15"/>
    </row>
    <row r="86" spans="1:6" ht="28.5" customHeight="1">
      <c r="A86" s="21"/>
      <c r="B86" s="22"/>
      <c r="C86" s="23"/>
      <c r="D86" s="23"/>
      <c r="E86" s="14"/>
      <c r="F86" s="15"/>
    </row>
    <row r="87" spans="1:6" ht="28.5" customHeight="1">
      <c r="A87" s="21"/>
      <c r="B87" s="22"/>
      <c r="C87" s="23"/>
      <c r="D87" s="23"/>
      <c r="E87" s="14"/>
      <c r="F87" s="15"/>
    </row>
    <row r="88" spans="1:6" ht="28.5" customHeight="1">
      <c r="A88" s="21"/>
      <c r="B88" s="22"/>
      <c r="C88" s="23"/>
      <c r="D88" s="23"/>
      <c r="E88" s="14"/>
      <c r="F88" s="15"/>
    </row>
    <row r="89" spans="1:6" ht="28.5" customHeight="1">
      <c r="A89" s="21"/>
      <c r="B89" s="22"/>
      <c r="C89" s="23"/>
      <c r="D89" s="23"/>
      <c r="E89" s="14"/>
      <c r="F89" s="15"/>
    </row>
    <row r="90" spans="1:6" ht="28.5" customHeight="1">
      <c r="A90" s="21"/>
      <c r="B90" s="22"/>
      <c r="C90" s="23"/>
      <c r="D90" s="23"/>
      <c r="E90" s="14"/>
      <c r="F90" s="15"/>
    </row>
    <row r="91" spans="1:6" ht="28.5" customHeight="1">
      <c r="A91" s="21"/>
      <c r="B91" s="22"/>
      <c r="C91" s="23"/>
      <c r="D91" s="23"/>
      <c r="E91" s="14"/>
      <c r="F91" s="15"/>
    </row>
    <row r="92" spans="1:6" ht="28.5" customHeight="1">
      <c r="A92" s="21"/>
      <c r="B92" s="22"/>
      <c r="C92" s="23"/>
      <c r="D92" s="23"/>
      <c r="E92" s="14"/>
      <c r="F92" s="15"/>
    </row>
    <row r="93" spans="1:6" ht="28.5" customHeight="1">
      <c r="A93" s="21"/>
      <c r="B93" s="22"/>
      <c r="C93" s="23"/>
      <c r="D93" s="23"/>
      <c r="E93" s="14"/>
      <c r="F93" s="15"/>
    </row>
    <row r="94" spans="1:6" ht="19.5" customHeight="1">
      <c r="A94" s="48" t="s">
        <v>10</v>
      </c>
      <c r="B94" s="49"/>
      <c r="C94" s="17"/>
      <c r="D94" s="11">
        <f>D25-D28-D29-D38</f>
        <v>-501145441</v>
      </c>
      <c r="E94" s="11">
        <f>E25-E28-E29-E38</f>
        <v>-89357233.06</v>
      </c>
      <c r="F94" s="11">
        <f>F25-F28-F29-F38</f>
        <v>-52.31642963845964</v>
      </c>
    </row>
    <row r="95" spans="1:6" ht="19.5" customHeight="1">
      <c r="A95" s="48" t="s">
        <v>11</v>
      </c>
      <c r="B95" s="49"/>
      <c r="C95" s="17"/>
      <c r="D95" s="10">
        <v>3215107.96</v>
      </c>
      <c r="E95" s="16"/>
      <c r="F95" s="16"/>
    </row>
    <row r="96" spans="1:6" ht="19.5" customHeight="1">
      <c r="A96" s="48" t="s">
        <v>12</v>
      </c>
      <c r="B96" s="49"/>
      <c r="C96" s="17"/>
      <c r="D96" s="12">
        <v>0</v>
      </c>
      <c r="E96" s="12">
        <v>0</v>
      </c>
      <c r="F96" s="12">
        <v>0</v>
      </c>
    </row>
    <row r="97" spans="1:6" ht="19.5" customHeight="1">
      <c r="A97" s="48" t="s">
        <v>13</v>
      </c>
      <c r="B97" s="49"/>
      <c r="C97" s="17"/>
      <c r="D97" s="11">
        <f>D23+D94+D95+D96</f>
        <v>-483054698.04</v>
      </c>
      <c r="E97" s="11">
        <f>E23+E94+E95+E96</f>
        <v>-86816734.83</v>
      </c>
      <c r="F97" s="11">
        <f>F23+F94+F95+F96</f>
        <v>-35.238178995713966</v>
      </c>
    </row>
    <row r="98" spans="1:6" ht="19.5" customHeight="1">
      <c r="A98" s="48" t="s">
        <v>14</v>
      </c>
      <c r="B98" s="49"/>
      <c r="C98" s="17"/>
      <c r="D98" s="11">
        <v>-23082405.45</v>
      </c>
      <c r="E98" s="11" t="e">
        <f>#REF!-'Dem.Ensino - Receitas - 1º Bim'!E97</f>
        <v>#REF!</v>
      </c>
      <c r="F98" s="11" t="e">
        <f>#REF!-'Dem.Ensino - Receitas - 1º Bim'!F97</f>
        <v>#REF!</v>
      </c>
    </row>
    <row r="99" spans="1:6" ht="19.5" customHeight="1" thickBot="1">
      <c r="A99" s="73" t="s">
        <v>15</v>
      </c>
      <c r="B99" s="74"/>
      <c r="C99" s="18"/>
      <c r="D99" s="13">
        <v>0</v>
      </c>
      <c r="E99" s="13">
        <v>0</v>
      </c>
      <c r="F99" s="13">
        <v>0</v>
      </c>
    </row>
    <row r="100" spans="1:6" ht="15" customHeight="1" thickTop="1">
      <c r="A100" s="42"/>
      <c r="B100" s="43"/>
      <c r="C100" s="3"/>
      <c r="D100" s="3"/>
      <c r="E100" s="3"/>
      <c r="F100" s="3"/>
    </row>
    <row r="101" spans="1:6" ht="15" customHeight="1">
      <c r="A101" s="2"/>
      <c r="B101" s="3"/>
      <c r="C101" s="3"/>
      <c r="D101" s="3"/>
      <c r="E101" s="3"/>
      <c r="F101" s="3"/>
    </row>
    <row r="102" spans="1:6" ht="19.5" customHeight="1">
      <c r="A102" s="50" t="s">
        <v>16</v>
      </c>
      <c r="B102" s="51"/>
      <c r="C102" s="51"/>
      <c r="D102" s="51"/>
      <c r="E102" s="51"/>
      <c r="F102" s="52"/>
    </row>
    <row r="103" spans="1:6" ht="19.5" customHeight="1">
      <c r="A103" s="53"/>
      <c r="B103" s="54"/>
      <c r="C103" s="54"/>
      <c r="D103" s="54"/>
      <c r="E103" s="54"/>
      <c r="F103" s="55"/>
    </row>
    <row r="104" spans="1:6" ht="19.5" customHeight="1">
      <c r="A104" s="56"/>
      <c r="B104" s="57"/>
      <c r="C104" s="57"/>
      <c r="D104" s="57"/>
      <c r="E104" s="57"/>
      <c r="F104" s="58"/>
    </row>
    <row r="105" spans="1:6" ht="15" customHeight="1">
      <c r="A105" s="2"/>
      <c r="B105" s="3"/>
      <c r="C105" s="3"/>
      <c r="D105" s="3"/>
      <c r="E105" s="3"/>
      <c r="F105" s="3"/>
    </row>
    <row r="106" spans="1:6" ht="15" customHeight="1">
      <c r="A106" s="47" t="s">
        <v>2</v>
      </c>
      <c r="B106" s="47"/>
      <c r="C106" s="7"/>
      <c r="D106" s="47" t="s">
        <v>3</v>
      </c>
      <c r="E106" s="47"/>
      <c r="F106" s="47"/>
    </row>
    <row r="107" spans="1:6" ht="12.75">
      <c r="A107" s="47" t="s">
        <v>4</v>
      </c>
      <c r="B107" s="47"/>
      <c r="C107" s="7"/>
      <c r="D107" s="47" t="s">
        <v>5</v>
      </c>
      <c r="E107" s="47"/>
      <c r="F107" s="47"/>
    </row>
    <row r="108" spans="1:6" ht="12.75">
      <c r="A108" s="47" t="s">
        <v>6</v>
      </c>
      <c r="B108" s="47"/>
      <c r="C108" s="7"/>
      <c r="D108" s="47" t="s">
        <v>7</v>
      </c>
      <c r="E108" s="47"/>
      <c r="F108" s="47"/>
    </row>
    <row r="110" ht="19.5" customHeight="1"/>
    <row r="111" ht="19.5" customHeight="1"/>
    <row r="112" ht="15" customHeight="1"/>
    <row r="113" ht="15" customHeight="1"/>
    <row r="114" spans="1:4" ht="15" customHeight="1">
      <c r="A114" s="8"/>
      <c r="B114" s="8"/>
      <c r="C114" s="8"/>
      <c r="D114" s="8"/>
    </row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</sheetData>
  <sheetProtection selectLockedCells="1"/>
  <mergeCells count="87">
    <mergeCell ref="A69:B69"/>
    <mergeCell ref="A70:B70"/>
    <mergeCell ref="A57:F57"/>
    <mergeCell ref="A64:B64"/>
    <mergeCell ref="A65:B65"/>
    <mergeCell ref="A66:B66"/>
    <mergeCell ref="A60:B60"/>
    <mergeCell ref="A49:B49"/>
    <mergeCell ref="A52:B52"/>
    <mergeCell ref="A54:B54"/>
    <mergeCell ref="A55:B55"/>
    <mergeCell ref="D108:F108"/>
    <mergeCell ref="A42:B42"/>
    <mergeCell ref="A108:B108"/>
    <mergeCell ref="A43:B43"/>
    <mergeCell ref="A44:B44"/>
    <mergeCell ref="A45:B45"/>
    <mergeCell ref="A53:B53"/>
    <mergeCell ref="A99:B99"/>
    <mergeCell ref="A68:B68"/>
    <mergeCell ref="A46:B46"/>
    <mergeCell ref="D40:D41"/>
    <mergeCell ref="A27:B27"/>
    <mergeCell ref="A28:B28"/>
    <mergeCell ref="A29:B29"/>
    <mergeCell ref="A30:B30"/>
    <mergeCell ref="A38:B38"/>
    <mergeCell ref="A40:B41"/>
    <mergeCell ref="A31:B31"/>
    <mergeCell ref="A32:B32"/>
    <mergeCell ref="A33:B33"/>
    <mergeCell ref="A26:B26"/>
    <mergeCell ref="A21:B21"/>
    <mergeCell ref="A34:B34"/>
    <mergeCell ref="C40:C41"/>
    <mergeCell ref="A24:B24"/>
    <mergeCell ref="A35:B35"/>
    <mergeCell ref="A36:B36"/>
    <mergeCell ref="A37:B37"/>
    <mergeCell ref="A10:F10"/>
    <mergeCell ref="E40:F40"/>
    <mergeCell ref="A14:B14"/>
    <mergeCell ref="A15:B15"/>
    <mergeCell ref="A17:B17"/>
    <mergeCell ref="A20:B20"/>
    <mergeCell ref="A22:B22"/>
    <mergeCell ref="A18:B18"/>
    <mergeCell ref="A19:B19"/>
    <mergeCell ref="A25:B25"/>
    <mergeCell ref="A58:B59"/>
    <mergeCell ref="A1:F1"/>
    <mergeCell ref="A2:F2"/>
    <mergeCell ref="A23:B23"/>
    <mergeCell ref="A11:B12"/>
    <mergeCell ref="D11:D12"/>
    <mergeCell ref="A16:B16"/>
    <mergeCell ref="A13:B13"/>
    <mergeCell ref="C11:C12"/>
    <mergeCell ref="E11:F11"/>
    <mergeCell ref="A94:B94"/>
    <mergeCell ref="A95:B95"/>
    <mergeCell ref="A96:B96"/>
    <mergeCell ref="A50:B50"/>
    <mergeCell ref="A51:B51"/>
    <mergeCell ref="A71:B71"/>
    <mergeCell ref="B74:C74"/>
    <mergeCell ref="B75:C75"/>
    <mergeCell ref="A62:B62"/>
    <mergeCell ref="A63:B63"/>
    <mergeCell ref="A47:B47"/>
    <mergeCell ref="A48:B48"/>
    <mergeCell ref="B76:C76"/>
    <mergeCell ref="D74:E74"/>
    <mergeCell ref="D75:E75"/>
    <mergeCell ref="E58:F58"/>
    <mergeCell ref="A67:B67"/>
    <mergeCell ref="A61:B61"/>
    <mergeCell ref="C58:C59"/>
    <mergeCell ref="D58:D59"/>
    <mergeCell ref="A107:B107"/>
    <mergeCell ref="A97:B97"/>
    <mergeCell ref="A98:B98"/>
    <mergeCell ref="D106:F106"/>
    <mergeCell ref="D107:F107"/>
    <mergeCell ref="A102:F104"/>
    <mergeCell ref="A100:B100"/>
    <mergeCell ref="A106:B106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PageLayoutView="0" workbookViewId="0" topLeftCell="A25">
      <selection activeCell="A39" sqref="A39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1" width="16.7109375" style="1" customWidth="1"/>
    <col min="12" max="16384" width="9.140625" style="1" customWidth="1"/>
  </cols>
  <sheetData>
    <row r="1" spans="1:9" ht="20.25">
      <c r="A1" s="67" t="s">
        <v>29</v>
      </c>
      <c r="B1" s="67"/>
      <c r="C1" s="67"/>
      <c r="D1" s="67"/>
      <c r="E1" s="67"/>
      <c r="F1" s="67"/>
      <c r="G1" s="67"/>
      <c r="H1" s="67"/>
      <c r="I1" s="67"/>
    </row>
    <row r="2" spans="1:6" ht="18">
      <c r="A2" s="68"/>
      <c r="B2" s="68"/>
      <c r="C2" s="68"/>
      <c r="D2" s="68"/>
      <c r="E2" s="68"/>
      <c r="F2" s="68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17</v>
      </c>
      <c r="B4" s="4"/>
      <c r="C4" s="4"/>
      <c r="D4" s="5"/>
      <c r="E4" s="5"/>
      <c r="F4" s="5"/>
    </row>
    <row r="5" spans="1:6" ht="18">
      <c r="A5" s="6" t="s">
        <v>29</v>
      </c>
      <c r="B5" s="4"/>
      <c r="C5" s="4"/>
      <c r="D5" s="5"/>
      <c r="E5" s="5"/>
      <c r="F5" s="5"/>
    </row>
    <row r="6" spans="1:6" ht="18">
      <c r="A6" s="6" t="s">
        <v>18</v>
      </c>
      <c r="B6" s="4"/>
      <c r="C6" s="4"/>
      <c r="D6" s="5"/>
      <c r="E6" s="5"/>
      <c r="F6" s="5"/>
    </row>
    <row r="7" spans="1:6" ht="18">
      <c r="A7" s="6" t="s">
        <v>177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8">
      <c r="A9" s="20" t="s">
        <v>30</v>
      </c>
      <c r="B9" s="4"/>
      <c r="C9" s="4"/>
      <c r="D9" s="5"/>
      <c r="E9" s="5"/>
      <c r="F9" s="5"/>
    </row>
    <row r="10" spans="1:9" ht="13.5" customHeight="1" thickBot="1">
      <c r="A10" s="76" t="s">
        <v>91</v>
      </c>
      <c r="B10" s="77"/>
      <c r="C10" s="3"/>
      <c r="D10" s="3"/>
      <c r="E10" s="3"/>
      <c r="I10" s="24">
        <v>1</v>
      </c>
    </row>
    <row r="11" spans="1:9" ht="19.5" customHeight="1" thickTop="1">
      <c r="A11" s="75" t="s">
        <v>92</v>
      </c>
      <c r="B11" s="61"/>
      <c r="C11" s="61" t="s">
        <v>22</v>
      </c>
      <c r="D11" s="63" t="s">
        <v>93</v>
      </c>
      <c r="E11" s="59" t="s">
        <v>9</v>
      </c>
      <c r="F11" s="60"/>
      <c r="G11" s="59" t="s">
        <v>1</v>
      </c>
      <c r="H11" s="60"/>
      <c r="I11" s="63" t="s">
        <v>97</v>
      </c>
    </row>
    <row r="12" spans="1:9" ht="19.5" customHeight="1">
      <c r="A12" s="66"/>
      <c r="B12" s="62"/>
      <c r="C12" s="62"/>
      <c r="D12" s="64"/>
      <c r="E12" s="19" t="s">
        <v>94</v>
      </c>
      <c r="F12" s="19" t="s">
        <v>95</v>
      </c>
      <c r="G12" s="19" t="s">
        <v>23</v>
      </c>
      <c r="H12" s="19" t="s">
        <v>96</v>
      </c>
      <c r="I12" s="64"/>
    </row>
    <row r="13" spans="1:9" ht="19.5" customHeight="1">
      <c r="A13" s="38" t="s">
        <v>98</v>
      </c>
      <c r="B13" s="39"/>
      <c r="C13" s="15">
        <f>SUM(C14:C15)</f>
        <v>49375400</v>
      </c>
      <c r="D13" s="15">
        <f>SUM(D14:D15)</f>
        <v>49827377.489999995</v>
      </c>
      <c r="E13" s="15">
        <f>SUM(E14:E15)</f>
        <v>9244207.11</v>
      </c>
      <c r="F13" s="15">
        <f>(E13/D13)*100</f>
        <v>18.55246568386074</v>
      </c>
      <c r="G13" s="15">
        <f>SUM(G14:G15)</f>
        <v>9244207.11</v>
      </c>
      <c r="H13" s="15">
        <f>(G13/D13)*100</f>
        <v>18.55246568386074</v>
      </c>
      <c r="I13" s="15"/>
    </row>
    <row r="14" spans="1:9" ht="19.5" customHeight="1">
      <c r="A14" s="44" t="s">
        <v>99</v>
      </c>
      <c r="B14" s="45"/>
      <c r="C14" s="9">
        <v>23511000</v>
      </c>
      <c r="D14" s="9">
        <v>23511000</v>
      </c>
      <c r="E14" s="9">
        <v>3637945.17</v>
      </c>
      <c r="F14" s="25">
        <f aca="true" t="shared" si="0" ref="F14:F19">(E14/D14)*100</f>
        <v>15.473374888350133</v>
      </c>
      <c r="G14" s="9">
        <v>3637945.17</v>
      </c>
      <c r="H14" s="25">
        <f aca="true" t="shared" si="1" ref="H14:H19">(G14/D14)*100</f>
        <v>15.473374888350133</v>
      </c>
      <c r="I14" s="9"/>
    </row>
    <row r="15" spans="1:9" ht="19.5" customHeight="1">
      <c r="A15" s="44" t="s">
        <v>100</v>
      </c>
      <c r="B15" s="45"/>
      <c r="C15" s="9">
        <v>25864400</v>
      </c>
      <c r="D15" s="9">
        <v>26316377.49</v>
      </c>
      <c r="E15" s="9">
        <v>5606261.94</v>
      </c>
      <c r="F15" s="25">
        <f t="shared" si="0"/>
        <v>21.303319357424222</v>
      </c>
      <c r="G15" s="9">
        <v>5606261.94</v>
      </c>
      <c r="H15" s="25">
        <f t="shared" si="1"/>
        <v>21.303319357424222</v>
      </c>
      <c r="I15" s="9"/>
    </row>
    <row r="16" spans="1:9" ht="19.5" customHeight="1">
      <c r="A16" s="38" t="s">
        <v>101</v>
      </c>
      <c r="B16" s="39"/>
      <c r="C16" s="15">
        <f>SUM(C17:C18)</f>
        <v>10928200</v>
      </c>
      <c r="D16" s="15">
        <f>SUM(D17:D18)</f>
        <v>10928200</v>
      </c>
      <c r="E16" s="15">
        <f>SUM(E17:E18)</f>
        <v>6850224.970000001</v>
      </c>
      <c r="F16" s="15">
        <f t="shared" si="0"/>
        <v>62.68392754524991</v>
      </c>
      <c r="G16" s="15">
        <f>SUM(G17:G18)</f>
        <v>2196652.57</v>
      </c>
      <c r="H16" s="15">
        <f t="shared" si="1"/>
        <v>20.10077203931114</v>
      </c>
      <c r="I16" s="15"/>
    </row>
    <row r="17" spans="1:9" ht="19.5" customHeight="1">
      <c r="A17" s="44" t="s">
        <v>102</v>
      </c>
      <c r="B17" s="45"/>
      <c r="C17" s="9">
        <v>6495000</v>
      </c>
      <c r="D17" s="9">
        <v>6495000</v>
      </c>
      <c r="E17" s="9">
        <v>4390931.75</v>
      </c>
      <c r="F17" s="25">
        <f t="shared" si="0"/>
        <v>67.60479984603542</v>
      </c>
      <c r="G17" s="9">
        <v>1664555.23</v>
      </c>
      <c r="H17" s="25">
        <f t="shared" si="1"/>
        <v>25.62825604311009</v>
      </c>
      <c r="I17" s="9"/>
    </row>
    <row r="18" spans="1:9" ht="19.5" customHeight="1">
      <c r="A18" s="44" t="s">
        <v>103</v>
      </c>
      <c r="B18" s="45"/>
      <c r="C18" s="9">
        <v>4433200</v>
      </c>
      <c r="D18" s="9">
        <v>4433200</v>
      </c>
      <c r="E18" s="9">
        <v>2459293.22</v>
      </c>
      <c r="F18" s="25">
        <f t="shared" si="0"/>
        <v>55.47444780294145</v>
      </c>
      <c r="G18" s="9">
        <v>532097.34</v>
      </c>
      <c r="H18" s="25">
        <f t="shared" si="1"/>
        <v>12.002556618244158</v>
      </c>
      <c r="I18" s="9"/>
    </row>
    <row r="19" spans="1:9" ht="28.5" customHeight="1">
      <c r="A19" s="40" t="s">
        <v>104</v>
      </c>
      <c r="B19" s="41"/>
      <c r="C19" s="23">
        <f>SUM(C16,C13)</f>
        <v>60303600</v>
      </c>
      <c r="D19" s="23">
        <f>SUM(D13,D16)</f>
        <v>60755577.489999995</v>
      </c>
      <c r="E19" s="14">
        <f>SUM(E16,E13)</f>
        <v>16094432.08</v>
      </c>
      <c r="F19" s="15">
        <f t="shared" si="0"/>
        <v>26.490460209433525</v>
      </c>
      <c r="G19" s="14">
        <f>SUM(G16,G13)</f>
        <v>11440859.68</v>
      </c>
      <c r="H19" s="15">
        <f t="shared" si="1"/>
        <v>18.83096195058486</v>
      </c>
      <c r="I19" s="23"/>
    </row>
    <row r="20" spans="1:9" ht="28.5" customHeight="1">
      <c r="A20" s="21"/>
      <c r="B20" s="22"/>
      <c r="C20" s="23"/>
      <c r="D20" s="23"/>
      <c r="E20" s="14"/>
      <c r="F20" s="15"/>
      <c r="G20" s="32"/>
      <c r="H20" s="33"/>
      <c r="I20" s="34"/>
    </row>
    <row r="21" spans="1:9" ht="12.75" customHeight="1" thickBot="1">
      <c r="A21" s="87" t="s">
        <v>105</v>
      </c>
      <c r="B21" s="88"/>
      <c r="C21" s="88"/>
      <c r="D21" s="88"/>
      <c r="E21" s="88"/>
      <c r="F21" s="88"/>
      <c r="G21" s="72" t="s">
        <v>113</v>
      </c>
      <c r="H21" s="72"/>
      <c r="I21" s="72"/>
    </row>
    <row r="22" spans="1:9" ht="19.5" customHeight="1" thickBot="1" thickTop="1">
      <c r="A22" s="78" t="s">
        <v>106</v>
      </c>
      <c r="B22" s="79"/>
      <c r="C22" s="79"/>
      <c r="D22" s="79"/>
      <c r="E22" s="79"/>
      <c r="F22" s="80"/>
      <c r="G22" s="81">
        <v>0</v>
      </c>
      <c r="H22" s="82"/>
      <c r="I22" s="83"/>
    </row>
    <row r="23" spans="1:9" ht="16.5" customHeight="1" thickBot="1" thickTop="1">
      <c r="A23" s="84" t="s">
        <v>107</v>
      </c>
      <c r="B23" s="85"/>
      <c r="C23" s="85"/>
      <c r="D23" s="85"/>
      <c r="E23" s="85"/>
      <c r="F23" s="86"/>
      <c r="G23" s="81">
        <v>0</v>
      </c>
      <c r="H23" s="82"/>
      <c r="I23" s="83"/>
    </row>
    <row r="24" spans="1:9" ht="16.5" customHeight="1" thickBot="1" thickTop="1">
      <c r="A24" s="84" t="s">
        <v>108</v>
      </c>
      <c r="B24" s="85"/>
      <c r="C24" s="85"/>
      <c r="D24" s="85"/>
      <c r="E24" s="85"/>
      <c r="F24" s="86"/>
      <c r="G24" s="81">
        <v>0</v>
      </c>
      <c r="H24" s="82"/>
      <c r="I24" s="83"/>
    </row>
    <row r="25" spans="1:9" ht="16.5" customHeight="1" thickBot="1" thickTop="1">
      <c r="A25" s="78" t="s">
        <v>109</v>
      </c>
      <c r="B25" s="79"/>
      <c r="C25" s="79"/>
      <c r="D25" s="79"/>
      <c r="E25" s="79"/>
      <c r="F25" s="80"/>
      <c r="G25" s="81">
        <f>SUM(G26:I27)</f>
        <v>451977.49</v>
      </c>
      <c r="H25" s="82"/>
      <c r="I25" s="83"/>
    </row>
    <row r="26" spans="1:9" ht="16.5" customHeight="1" thickBot="1" thickTop="1">
      <c r="A26" s="84" t="s">
        <v>110</v>
      </c>
      <c r="B26" s="85"/>
      <c r="C26" s="85"/>
      <c r="D26" s="85"/>
      <c r="E26" s="85"/>
      <c r="F26" s="86"/>
      <c r="G26" s="81">
        <v>451977.49</v>
      </c>
      <c r="H26" s="82"/>
      <c r="I26" s="83"/>
    </row>
    <row r="27" spans="1:9" ht="16.5" customHeight="1" thickTop="1">
      <c r="A27" s="84" t="s">
        <v>111</v>
      </c>
      <c r="B27" s="85"/>
      <c r="C27" s="85"/>
      <c r="D27" s="85"/>
      <c r="E27" s="85"/>
      <c r="F27" s="86"/>
      <c r="G27" s="81">
        <v>0</v>
      </c>
      <c r="H27" s="82"/>
      <c r="I27" s="83"/>
    </row>
    <row r="28" spans="1:9" ht="22.5" customHeight="1">
      <c r="A28" s="40" t="s">
        <v>112</v>
      </c>
      <c r="B28" s="41"/>
      <c r="C28" s="23"/>
      <c r="D28" s="23"/>
      <c r="E28" s="14"/>
      <c r="F28" s="15"/>
      <c r="G28" s="14"/>
      <c r="H28" s="15"/>
      <c r="I28" s="23">
        <f>G25+G22</f>
        <v>451977.49</v>
      </c>
    </row>
    <row r="29" spans="1:9" ht="12" customHeight="1">
      <c r="A29" s="21"/>
      <c r="B29" s="22"/>
      <c r="C29" s="23"/>
      <c r="D29" s="23"/>
      <c r="E29" s="14"/>
      <c r="F29" s="15"/>
      <c r="G29" s="32"/>
      <c r="H29" s="33"/>
      <c r="I29" s="34"/>
    </row>
    <row r="30" spans="1:9" ht="12.75" customHeight="1" thickBot="1">
      <c r="A30" s="87" t="s">
        <v>114</v>
      </c>
      <c r="B30" s="88"/>
      <c r="C30" s="88"/>
      <c r="D30" s="88"/>
      <c r="E30" s="88"/>
      <c r="F30" s="88"/>
      <c r="G30" s="72" t="s">
        <v>113</v>
      </c>
      <c r="H30" s="72"/>
      <c r="I30" s="72"/>
    </row>
    <row r="31" spans="1:9" ht="19.5" customHeight="1" thickBot="1" thickTop="1">
      <c r="A31" s="78" t="s">
        <v>115</v>
      </c>
      <c r="B31" s="79"/>
      <c r="C31" s="79"/>
      <c r="D31" s="79"/>
      <c r="E31" s="79"/>
      <c r="F31" s="80"/>
      <c r="G31" s="81">
        <v>0</v>
      </c>
      <c r="H31" s="82"/>
      <c r="I31" s="83"/>
    </row>
    <row r="32" spans="1:9" ht="16.5" customHeight="1" thickBot="1" thickTop="1">
      <c r="A32" s="89" t="s">
        <v>118</v>
      </c>
      <c r="B32" s="85"/>
      <c r="C32" s="85"/>
      <c r="D32" s="85"/>
      <c r="E32" s="85"/>
      <c r="F32" s="86"/>
      <c r="G32" s="81">
        <v>69.07</v>
      </c>
      <c r="H32" s="82"/>
      <c r="I32" s="83"/>
    </row>
    <row r="33" spans="1:9" ht="16.5" customHeight="1" thickBot="1" thickTop="1">
      <c r="A33" s="84" t="s">
        <v>116</v>
      </c>
      <c r="B33" s="85"/>
      <c r="C33" s="85"/>
      <c r="D33" s="85"/>
      <c r="E33" s="85"/>
      <c r="F33" s="86"/>
      <c r="G33" s="81">
        <v>17.26</v>
      </c>
      <c r="H33" s="82"/>
      <c r="I33" s="83"/>
    </row>
    <row r="34" spans="1:9" ht="22.5" customHeight="1" thickTop="1">
      <c r="A34" s="84" t="s">
        <v>117</v>
      </c>
      <c r="B34" s="85"/>
      <c r="C34" s="85"/>
      <c r="D34" s="85"/>
      <c r="E34" s="85"/>
      <c r="F34" s="86"/>
      <c r="G34" s="81">
        <v>13.67</v>
      </c>
      <c r="H34" s="82"/>
      <c r="I34" s="83"/>
    </row>
    <row r="35" spans="1:9" ht="12.75" customHeight="1">
      <c r="A35" s="21"/>
      <c r="B35" s="22"/>
      <c r="C35" s="23"/>
      <c r="D35" s="23"/>
      <c r="E35" s="14"/>
      <c r="F35" s="15"/>
      <c r="G35" s="32"/>
      <c r="H35" s="33"/>
      <c r="I35" s="34"/>
    </row>
    <row r="36" spans="1:9" ht="12.75" customHeight="1" thickBot="1">
      <c r="A36" s="87" t="s">
        <v>114</v>
      </c>
      <c r="B36" s="88"/>
      <c r="C36" s="88"/>
      <c r="D36" s="88"/>
      <c r="E36" s="88"/>
      <c r="F36" s="88"/>
      <c r="G36" s="72" t="s">
        <v>113</v>
      </c>
      <c r="H36" s="72"/>
      <c r="I36" s="72"/>
    </row>
    <row r="37" spans="1:9" ht="19.5" customHeight="1" thickBot="1" thickTop="1">
      <c r="A37" s="78" t="s">
        <v>119</v>
      </c>
      <c r="B37" s="79"/>
      <c r="C37" s="79"/>
      <c r="D37" s="79"/>
      <c r="E37" s="79"/>
      <c r="F37" s="80"/>
      <c r="G37" s="81">
        <v>451977.49</v>
      </c>
      <c r="H37" s="82"/>
      <c r="I37" s="83"/>
    </row>
    <row r="38" spans="1:9" ht="15.75" customHeight="1" thickTop="1">
      <c r="A38" s="78" t="s">
        <v>178</v>
      </c>
      <c r="B38" s="79"/>
      <c r="C38" s="79"/>
      <c r="D38" s="79"/>
      <c r="E38" s="79"/>
      <c r="F38" s="80"/>
      <c r="G38" s="81">
        <v>451977.49</v>
      </c>
      <c r="H38" s="82"/>
      <c r="I38" s="83"/>
    </row>
    <row r="39" spans="1:6" ht="28.5" customHeight="1">
      <c r="A39" s="21"/>
      <c r="B39" s="22"/>
      <c r="C39" s="23"/>
      <c r="D39" s="23"/>
      <c r="E39" s="14"/>
      <c r="F39" s="15"/>
    </row>
    <row r="40" spans="1:6" ht="28.5" customHeight="1">
      <c r="A40" s="21"/>
      <c r="B40" s="22"/>
      <c r="C40" s="23"/>
      <c r="D40" s="23"/>
      <c r="E40" s="14"/>
      <c r="F40" s="15"/>
    </row>
    <row r="41" spans="1:8" s="29" customFormat="1" ht="12.75">
      <c r="A41" s="30" t="s">
        <v>2</v>
      </c>
      <c r="B41" s="46" t="s">
        <v>3</v>
      </c>
      <c r="C41" s="46"/>
      <c r="E41" s="46" t="s">
        <v>24</v>
      </c>
      <c r="F41" s="46"/>
      <c r="H41" s="30" t="s">
        <v>25</v>
      </c>
    </row>
    <row r="42" spans="1:8" s="29" customFormat="1" ht="12.75">
      <c r="A42" s="30" t="s">
        <v>4</v>
      </c>
      <c r="B42" s="46" t="s">
        <v>26</v>
      </c>
      <c r="C42" s="46"/>
      <c r="E42" s="46" t="s">
        <v>27</v>
      </c>
      <c r="F42" s="46"/>
      <c r="H42" s="30" t="s">
        <v>28</v>
      </c>
    </row>
    <row r="43" spans="1:3" s="29" customFormat="1" ht="12.75">
      <c r="A43" s="30" t="s">
        <v>6</v>
      </c>
      <c r="B43" s="46" t="s">
        <v>7</v>
      </c>
      <c r="C43" s="46"/>
    </row>
    <row r="44" ht="19.5" customHeight="1"/>
    <row r="45" ht="19.5" customHeight="1"/>
    <row r="46" ht="19.5" customHeight="1"/>
  </sheetData>
  <sheetProtection selectLockedCells="1"/>
  <mergeCells count="52">
    <mergeCell ref="G24:I24"/>
    <mergeCell ref="G25:I25"/>
    <mergeCell ref="A24:F24"/>
    <mergeCell ref="A25:F25"/>
    <mergeCell ref="A21:F21"/>
    <mergeCell ref="G21:I21"/>
    <mergeCell ref="G22:I22"/>
    <mergeCell ref="G23:I23"/>
    <mergeCell ref="G31:I31"/>
    <mergeCell ref="A32:F32"/>
    <mergeCell ref="G26:I26"/>
    <mergeCell ref="G27:I27"/>
    <mergeCell ref="A36:F36"/>
    <mergeCell ref="G36:I36"/>
    <mergeCell ref="B43:C43"/>
    <mergeCell ref="G11:H11"/>
    <mergeCell ref="I11:I12"/>
    <mergeCell ref="A22:F22"/>
    <mergeCell ref="A23:F23"/>
    <mergeCell ref="A30:F30"/>
    <mergeCell ref="G30:I30"/>
    <mergeCell ref="A31:F31"/>
    <mergeCell ref="A37:F37"/>
    <mergeCell ref="G37:I37"/>
    <mergeCell ref="A28:B28"/>
    <mergeCell ref="B42:C42"/>
    <mergeCell ref="E42:F42"/>
    <mergeCell ref="G32:I32"/>
    <mergeCell ref="A33:F33"/>
    <mergeCell ref="G33:I33"/>
    <mergeCell ref="A34:F34"/>
    <mergeCell ref="G34:I34"/>
    <mergeCell ref="A1:I1"/>
    <mergeCell ref="A10:B10"/>
    <mergeCell ref="A38:F38"/>
    <mergeCell ref="G38:I38"/>
    <mergeCell ref="C11:C12"/>
    <mergeCell ref="D11:D12"/>
    <mergeCell ref="E11:F11"/>
    <mergeCell ref="A14:B14"/>
    <mergeCell ref="A15:B15"/>
    <mergeCell ref="A16:B16"/>
    <mergeCell ref="A19:B19"/>
    <mergeCell ref="B41:C41"/>
    <mergeCell ref="E41:F41"/>
    <mergeCell ref="A2:F2"/>
    <mergeCell ref="A13:B13"/>
    <mergeCell ref="A11:B12"/>
    <mergeCell ref="A17:B17"/>
    <mergeCell ref="A18:B18"/>
    <mergeCell ref="A26:F26"/>
    <mergeCell ref="A27:F2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9" width="16.7109375" style="1" customWidth="1"/>
    <col min="10" max="16384" width="9.140625" style="1" customWidth="1"/>
  </cols>
  <sheetData>
    <row r="1" spans="1:9" ht="20.25">
      <c r="A1" s="67" t="s">
        <v>29</v>
      </c>
      <c r="B1" s="67"/>
      <c r="C1" s="67"/>
      <c r="D1" s="67"/>
      <c r="E1" s="67"/>
      <c r="F1" s="67"/>
      <c r="G1" s="67"/>
      <c r="H1" s="67"/>
      <c r="I1" s="67"/>
    </row>
    <row r="2" spans="1:6" ht="18">
      <c r="A2" s="68"/>
      <c r="B2" s="68"/>
      <c r="C2" s="68"/>
      <c r="D2" s="68"/>
      <c r="E2" s="68"/>
      <c r="F2" s="68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17</v>
      </c>
      <c r="B4" s="4"/>
      <c r="C4" s="4"/>
      <c r="D4" s="5"/>
      <c r="E4" s="5"/>
      <c r="F4" s="5"/>
    </row>
    <row r="5" spans="1:6" ht="18">
      <c r="A5" s="6" t="s">
        <v>29</v>
      </c>
      <c r="B5" s="4"/>
      <c r="C5" s="4"/>
      <c r="D5" s="5"/>
      <c r="E5" s="5"/>
      <c r="F5" s="5"/>
    </row>
    <row r="6" spans="1:6" ht="18">
      <c r="A6" s="6" t="s">
        <v>18</v>
      </c>
      <c r="B6" s="4"/>
      <c r="C6" s="4"/>
      <c r="D6" s="5"/>
      <c r="E6" s="5"/>
      <c r="F6" s="5"/>
    </row>
    <row r="7" spans="1:6" ht="18">
      <c r="A7" s="6" t="s">
        <v>177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9" ht="23.25" customHeight="1" thickBot="1">
      <c r="A9" s="71" t="s">
        <v>120</v>
      </c>
      <c r="B9" s="72"/>
      <c r="C9" s="72"/>
      <c r="D9" s="72"/>
      <c r="E9" s="72"/>
      <c r="F9" s="72"/>
      <c r="G9" s="72"/>
      <c r="H9" s="72"/>
      <c r="I9" s="72"/>
    </row>
    <row r="10" spans="1:9" ht="19.5" customHeight="1" thickTop="1">
      <c r="A10" s="75" t="s">
        <v>121</v>
      </c>
      <c r="B10" s="61"/>
      <c r="C10" s="61" t="s">
        <v>22</v>
      </c>
      <c r="D10" s="63" t="s">
        <v>93</v>
      </c>
      <c r="E10" s="59" t="s">
        <v>9</v>
      </c>
      <c r="F10" s="60"/>
      <c r="G10" s="59" t="s">
        <v>1</v>
      </c>
      <c r="H10" s="60"/>
      <c r="I10" s="63" t="s">
        <v>122</v>
      </c>
    </row>
    <row r="11" spans="1:9" ht="36.75" customHeight="1">
      <c r="A11" s="66"/>
      <c r="B11" s="62"/>
      <c r="C11" s="62"/>
      <c r="D11" s="64"/>
      <c r="E11" s="19" t="s">
        <v>94</v>
      </c>
      <c r="F11" s="19" t="s">
        <v>95</v>
      </c>
      <c r="G11" s="19" t="s">
        <v>23</v>
      </c>
      <c r="H11" s="19" t="s">
        <v>96</v>
      </c>
      <c r="I11" s="64"/>
    </row>
    <row r="12" spans="1:9" ht="19.5" customHeight="1">
      <c r="A12" s="38" t="s">
        <v>123</v>
      </c>
      <c r="B12" s="39"/>
      <c r="C12" s="15">
        <f>C13+C16</f>
        <v>51402610</v>
      </c>
      <c r="D12" s="15">
        <f>D13+D16</f>
        <v>52227010</v>
      </c>
      <c r="E12" s="15">
        <f>E13+E16</f>
        <v>15701177.93</v>
      </c>
      <c r="F12" s="15">
        <f>(E12/D12)*100</f>
        <v>30.063329166268566</v>
      </c>
      <c r="G12" s="15">
        <f>G13+G16</f>
        <v>7669693.32</v>
      </c>
      <c r="H12" s="15">
        <f>(G12/D12)*100</f>
        <v>14.685300422137896</v>
      </c>
      <c r="I12" s="15"/>
    </row>
    <row r="13" spans="1:9" ht="19.5" customHeight="1">
      <c r="A13" s="44" t="s">
        <v>124</v>
      </c>
      <c r="B13" s="45"/>
      <c r="C13" s="26">
        <f>SUM(C14:C15)</f>
        <v>28150710</v>
      </c>
      <c r="D13" s="26">
        <f>SUM(D14:D15)</f>
        <v>28143510</v>
      </c>
      <c r="E13" s="26">
        <f>SUM(E14:E15)</f>
        <v>9244359.29</v>
      </c>
      <c r="F13" s="15">
        <f aca="true" t="shared" si="0" ref="F13:F24">(E13/D13)*100</f>
        <v>32.847215183891414</v>
      </c>
      <c r="G13" s="26">
        <f>SUM(G14:G15)</f>
        <v>4053874.15</v>
      </c>
      <c r="H13" s="15">
        <f aca="true" t="shared" si="1" ref="H13:H26">(G13/D13)*100</f>
        <v>14.404294808998594</v>
      </c>
      <c r="I13" s="9"/>
    </row>
    <row r="14" spans="1:9" ht="19.5" customHeight="1">
      <c r="A14" s="44" t="s">
        <v>125</v>
      </c>
      <c r="B14" s="45"/>
      <c r="C14" s="9">
        <v>16427000</v>
      </c>
      <c r="D14" s="9">
        <v>16427000</v>
      </c>
      <c r="E14" s="9">
        <v>5361534.21</v>
      </c>
      <c r="F14" s="25">
        <f t="shared" si="0"/>
        <v>32.63854757411578</v>
      </c>
      <c r="G14" s="9">
        <v>2678754.69</v>
      </c>
      <c r="H14" s="25">
        <f t="shared" si="1"/>
        <v>16.30702313264747</v>
      </c>
      <c r="I14" s="9"/>
    </row>
    <row r="15" spans="1:9" ht="19.5" customHeight="1">
      <c r="A15" s="44" t="s">
        <v>126</v>
      </c>
      <c r="B15" s="45"/>
      <c r="C15" s="9">
        <v>11723710</v>
      </c>
      <c r="D15" s="9">
        <v>11716510</v>
      </c>
      <c r="E15" s="9">
        <v>3882825.08</v>
      </c>
      <c r="F15" s="25">
        <f t="shared" si="0"/>
        <v>33.139775240237924</v>
      </c>
      <c r="G15" s="9">
        <v>1375119.46</v>
      </c>
      <c r="H15" s="25">
        <f t="shared" si="1"/>
        <v>11.73659613656285</v>
      </c>
      <c r="I15" s="9"/>
    </row>
    <row r="16" spans="1:9" ht="19.5" customHeight="1">
      <c r="A16" s="44" t="s">
        <v>127</v>
      </c>
      <c r="B16" s="45"/>
      <c r="C16" s="26">
        <f>SUM(C17:C18)</f>
        <v>23251900</v>
      </c>
      <c r="D16" s="26">
        <f>SUM(D17:D18)</f>
        <v>24083500</v>
      </c>
      <c r="E16" s="26">
        <f>SUM(E17:E18)</f>
        <v>6456818.640000001</v>
      </c>
      <c r="F16" s="15">
        <f t="shared" si="0"/>
        <v>26.81013407519671</v>
      </c>
      <c r="G16" s="26">
        <f>SUM(G17:G18)</f>
        <v>3615819.17</v>
      </c>
      <c r="H16" s="15">
        <f t="shared" si="1"/>
        <v>15.013678119874601</v>
      </c>
      <c r="I16" s="9"/>
    </row>
    <row r="17" spans="1:9" ht="19.5" customHeight="1">
      <c r="A17" s="44" t="s">
        <v>128</v>
      </c>
      <c r="B17" s="45"/>
      <c r="C17" s="9">
        <v>13579000</v>
      </c>
      <c r="D17" s="9">
        <v>13579000</v>
      </c>
      <c r="E17" s="9">
        <v>2667342.71</v>
      </c>
      <c r="F17" s="25">
        <f t="shared" si="0"/>
        <v>19.643145371529567</v>
      </c>
      <c r="G17" s="9">
        <v>2623745.71</v>
      </c>
      <c r="H17" s="25">
        <f t="shared" si="1"/>
        <v>19.322083437661096</v>
      </c>
      <c r="I17" s="9"/>
    </row>
    <row r="18" spans="1:9" ht="19.5" customHeight="1">
      <c r="A18" s="44" t="s">
        <v>129</v>
      </c>
      <c r="B18" s="45"/>
      <c r="C18" s="9">
        <v>9672900</v>
      </c>
      <c r="D18" s="9">
        <v>10504500</v>
      </c>
      <c r="E18" s="9">
        <v>3789475.93</v>
      </c>
      <c r="F18" s="25">
        <f t="shared" si="0"/>
        <v>36.07478632966824</v>
      </c>
      <c r="G18" s="9">
        <v>992073.46</v>
      </c>
      <c r="H18" s="25">
        <f t="shared" si="1"/>
        <v>9.444271121900137</v>
      </c>
      <c r="I18" s="9"/>
    </row>
    <row r="19" spans="1:9" ht="19.5" customHeight="1">
      <c r="A19" s="38" t="s">
        <v>130</v>
      </c>
      <c r="B19" s="39"/>
      <c r="C19" s="15">
        <f>SUM(C20:C21)</f>
        <v>76803900</v>
      </c>
      <c r="D19" s="15">
        <f>SUM(D20:D21)</f>
        <v>76431477.49</v>
      </c>
      <c r="E19" s="15">
        <f>SUM(E20:E21)</f>
        <v>18681543.95</v>
      </c>
      <c r="F19" s="15">
        <f t="shared" si="0"/>
        <v>24.442212244875446</v>
      </c>
      <c r="G19" s="15">
        <f>SUM(G20:G21)</f>
        <v>9400355.11</v>
      </c>
      <c r="H19" s="15">
        <f t="shared" si="1"/>
        <v>12.299062400344027</v>
      </c>
      <c r="I19" s="15"/>
    </row>
    <row r="20" spans="1:9" ht="28.5" customHeight="1">
      <c r="A20" s="44" t="s">
        <v>131</v>
      </c>
      <c r="B20" s="45"/>
      <c r="C20" s="9">
        <v>30297600</v>
      </c>
      <c r="D20" s="9">
        <v>30749577.49</v>
      </c>
      <c r="E20" s="9">
        <v>8065555.16</v>
      </c>
      <c r="F20" s="25">
        <f t="shared" si="0"/>
        <v>26.22980807662473</v>
      </c>
      <c r="G20" s="9">
        <v>6138359.28</v>
      </c>
      <c r="H20" s="25">
        <f t="shared" si="1"/>
        <v>19.962418286873184</v>
      </c>
      <c r="I20" s="9"/>
    </row>
    <row r="21" spans="1:9" ht="10.5" customHeight="1">
      <c r="A21" s="44" t="s">
        <v>132</v>
      </c>
      <c r="B21" s="45"/>
      <c r="C21" s="9">
        <v>46506300</v>
      </c>
      <c r="D21" s="9">
        <v>45681900</v>
      </c>
      <c r="E21" s="9">
        <v>10615988.79</v>
      </c>
      <c r="F21" s="25">
        <f t="shared" si="0"/>
        <v>23.238938813840928</v>
      </c>
      <c r="G21" s="9">
        <v>3261995.83</v>
      </c>
      <c r="H21" s="25">
        <f t="shared" si="1"/>
        <v>7.140674599786786</v>
      </c>
      <c r="I21" s="9"/>
    </row>
    <row r="22" spans="1:9" ht="19.5" customHeight="1">
      <c r="A22" s="27" t="s">
        <v>133</v>
      </c>
      <c r="B22" s="28"/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/>
    </row>
    <row r="23" spans="1:9" ht="19.5" customHeight="1">
      <c r="A23" s="27" t="s">
        <v>134</v>
      </c>
      <c r="B23" s="28"/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/>
    </row>
    <row r="24" spans="1:9" ht="19.5" customHeight="1">
      <c r="A24" s="27" t="s">
        <v>135</v>
      </c>
      <c r="B24" s="28"/>
      <c r="C24" s="15">
        <v>295060</v>
      </c>
      <c r="D24" s="15">
        <v>295060</v>
      </c>
      <c r="E24" s="15">
        <v>121090.34</v>
      </c>
      <c r="F24" s="15">
        <f t="shared" si="0"/>
        <v>41.039225920151836</v>
      </c>
      <c r="G24" s="15">
        <v>19513.08</v>
      </c>
      <c r="H24" s="15">
        <f>(G24/D24)*100</f>
        <v>6.613258320341626</v>
      </c>
      <c r="I24" s="15"/>
    </row>
    <row r="25" spans="1:9" ht="19.5" customHeight="1">
      <c r="A25" s="27" t="s">
        <v>136</v>
      </c>
      <c r="B25" s="28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/>
    </row>
    <row r="26" spans="1:9" ht="17.25" customHeight="1">
      <c r="A26" s="40" t="s">
        <v>137</v>
      </c>
      <c r="B26" s="41"/>
      <c r="C26" s="23">
        <f>SUM(C19,C12,C22,C23,C24,C25)</f>
        <v>128501570</v>
      </c>
      <c r="D26" s="23">
        <f>SUM(D12,D19,D24)</f>
        <v>128953547.49</v>
      </c>
      <c r="E26" s="14">
        <f>SUM(E19,E12,E24)</f>
        <v>34503812.22</v>
      </c>
      <c r="F26" s="15">
        <f>(E26/D26)*100</f>
        <v>26.756776290063428</v>
      </c>
      <c r="G26" s="14">
        <f>SUM(G19,G12,G24)</f>
        <v>17089561.509999998</v>
      </c>
      <c r="H26" s="15">
        <f t="shared" si="1"/>
        <v>13.252494283901145</v>
      </c>
      <c r="I26" s="23"/>
    </row>
    <row r="27" spans="1:8" ht="19.5" customHeight="1">
      <c r="A27" s="44"/>
      <c r="B27" s="45"/>
      <c r="C27" s="9"/>
      <c r="D27" s="9"/>
      <c r="E27" s="9"/>
      <c r="F27" s="15"/>
      <c r="G27" s="9"/>
      <c r="H27" s="15"/>
    </row>
    <row r="28" spans="1:9" ht="39" customHeight="1" thickBot="1">
      <c r="A28" s="87" t="s">
        <v>138</v>
      </c>
      <c r="B28" s="88"/>
      <c r="C28" s="88"/>
      <c r="D28" s="88"/>
      <c r="E28" s="88"/>
      <c r="F28" s="88"/>
      <c r="G28" s="72" t="s">
        <v>113</v>
      </c>
      <c r="H28" s="72"/>
      <c r="I28" s="72"/>
    </row>
    <row r="29" spans="1:9" ht="19.5" customHeight="1" thickBot="1" thickTop="1">
      <c r="A29" s="89" t="s">
        <v>140</v>
      </c>
      <c r="B29" s="85"/>
      <c r="C29" s="85"/>
      <c r="D29" s="85"/>
      <c r="E29" s="85"/>
      <c r="F29" s="86"/>
      <c r="G29" s="81">
        <v>4221130.44</v>
      </c>
      <c r="H29" s="82"/>
      <c r="I29" s="83"/>
    </row>
    <row r="30" spans="1:9" ht="16.5" customHeight="1" thickBot="1" thickTop="1">
      <c r="A30" s="89" t="s">
        <v>139</v>
      </c>
      <c r="B30" s="85"/>
      <c r="C30" s="85"/>
      <c r="D30" s="85"/>
      <c r="E30" s="85"/>
      <c r="F30" s="86"/>
      <c r="G30" s="81">
        <v>0</v>
      </c>
      <c r="H30" s="82"/>
      <c r="I30" s="83"/>
    </row>
    <row r="31" spans="1:9" ht="16.5" customHeight="1" thickBot="1" thickTop="1">
      <c r="A31" s="84" t="s">
        <v>141</v>
      </c>
      <c r="B31" s="85"/>
      <c r="C31" s="85"/>
      <c r="D31" s="85"/>
      <c r="E31" s="85"/>
      <c r="F31" s="86"/>
      <c r="G31" s="81">
        <v>21323.63</v>
      </c>
      <c r="H31" s="82"/>
      <c r="I31" s="83"/>
    </row>
    <row r="32" spans="1:9" ht="22.5" customHeight="1" thickBot="1" thickTop="1">
      <c r="A32" s="84" t="s">
        <v>142</v>
      </c>
      <c r="B32" s="85"/>
      <c r="C32" s="85"/>
      <c r="D32" s="85"/>
      <c r="E32" s="85"/>
      <c r="F32" s="86"/>
      <c r="G32" s="81">
        <v>0</v>
      </c>
      <c r="H32" s="82"/>
      <c r="I32" s="83"/>
    </row>
    <row r="33" spans="1:9" ht="18.75" customHeight="1" thickBot="1" thickTop="1">
      <c r="A33" s="84" t="s">
        <v>143</v>
      </c>
      <c r="B33" s="85"/>
      <c r="C33" s="85"/>
      <c r="D33" s="85"/>
      <c r="E33" s="85"/>
      <c r="F33" s="86"/>
      <c r="G33" s="81">
        <v>0</v>
      </c>
      <c r="H33" s="82"/>
      <c r="I33" s="83"/>
    </row>
    <row r="34" spans="1:9" ht="18.75" customHeight="1" thickBot="1" thickTop="1">
      <c r="A34" s="84" t="s">
        <v>147</v>
      </c>
      <c r="B34" s="85"/>
      <c r="C34" s="85"/>
      <c r="D34" s="85"/>
      <c r="E34" s="85"/>
      <c r="F34" s="86"/>
      <c r="G34" s="81">
        <v>0</v>
      </c>
      <c r="H34" s="82"/>
      <c r="I34" s="83"/>
    </row>
    <row r="35" spans="1:9" ht="17.25" customHeight="1" thickTop="1">
      <c r="A35" s="111" t="s">
        <v>148</v>
      </c>
      <c r="B35" s="112"/>
      <c r="C35" s="112"/>
      <c r="D35" s="112"/>
      <c r="E35" s="112"/>
      <c r="F35" s="113"/>
      <c r="G35" s="108">
        <v>49398.4</v>
      </c>
      <c r="H35" s="109"/>
      <c r="I35" s="110"/>
    </row>
    <row r="36" spans="1:9" ht="17.25" customHeight="1">
      <c r="A36" s="35" t="s">
        <v>149</v>
      </c>
      <c r="B36" s="36"/>
      <c r="C36" s="36"/>
      <c r="D36" s="36"/>
      <c r="E36" s="36"/>
      <c r="F36" s="37"/>
      <c r="G36" s="93">
        <v>4291852.47</v>
      </c>
      <c r="H36" s="94"/>
      <c r="I36" s="95"/>
    </row>
    <row r="37" spans="1:9" ht="17.25" customHeight="1">
      <c r="A37" s="114" t="s">
        <v>150</v>
      </c>
      <c r="B37" s="106"/>
      <c r="C37" s="106"/>
      <c r="D37" s="106"/>
      <c r="E37" s="106"/>
      <c r="F37" s="107"/>
      <c r="G37" s="93">
        <v>12778195.96</v>
      </c>
      <c r="H37" s="94"/>
      <c r="I37" s="95"/>
    </row>
    <row r="38" spans="1:9" ht="17.25" customHeight="1">
      <c r="A38" s="105" t="s">
        <v>151</v>
      </c>
      <c r="B38" s="106"/>
      <c r="C38" s="106"/>
      <c r="D38" s="106"/>
      <c r="E38" s="106"/>
      <c r="F38" s="107"/>
      <c r="G38" s="93">
        <v>18</v>
      </c>
      <c r="H38" s="94"/>
      <c r="I38" s="95"/>
    </row>
    <row r="40" spans="1:9" ht="23.25" customHeight="1" thickBot="1">
      <c r="A40" s="71" t="s">
        <v>144</v>
      </c>
      <c r="B40" s="72"/>
      <c r="C40" s="72"/>
      <c r="D40" s="72"/>
      <c r="E40" s="72"/>
      <c r="F40" s="72"/>
      <c r="G40" s="72"/>
      <c r="H40" s="72"/>
      <c r="I40" s="72"/>
    </row>
    <row r="41" spans="1:9" ht="19.5" customHeight="1" thickTop="1">
      <c r="A41" s="75" t="s">
        <v>145</v>
      </c>
      <c r="B41" s="61"/>
      <c r="C41" s="61" t="s">
        <v>22</v>
      </c>
      <c r="D41" s="63" t="s">
        <v>93</v>
      </c>
      <c r="E41" s="59" t="s">
        <v>9</v>
      </c>
      <c r="F41" s="60"/>
      <c r="G41" s="59" t="s">
        <v>1</v>
      </c>
      <c r="H41" s="60"/>
      <c r="I41" s="63" t="s">
        <v>146</v>
      </c>
    </row>
    <row r="42" spans="1:9" ht="36.75" customHeight="1">
      <c r="A42" s="66"/>
      <c r="B42" s="62"/>
      <c r="C42" s="62"/>
      <c r="D42" s="64"/>
      <c r="E42" s="19" t="s">
        <v>94</v>
      </c>
      <c r="F42" s="19" t="s">
        <v>95</v>
      </c>
      <c r="G42" s="19" t="s">
        <v>23</v>
      </c>
      <c r="H42" s="19" t="s">
        <v>96</v>
      </c>
      <c r="I42" s="64"/>
    </row>
    <row r="43" spans="1:9" ht="30" customHeight="1">
      <c r="A43" s="103" t="s">
        <v>152</v>
      </c>
      <c r="B43" s="104"/>
      <c r="C43" s="25">
        <v>0</v>
      </c>
      <c r="D43" s="25">
        <v>0</v>
      </c>
      <c r="E43" s="25">
        <v>0</v>
      </c>
      <c r="F43" s="15">
        <v>0</v>
      </c>
      <c r="G43" s="15">
        <v>0</v>
      </c>
      <c r="H43" s="25">
        <v>0</v>
      </c>
      <c r="I43" s="15"/>
    </row>
    <row r="44" spans="1:9" ht="25.5" customHeight="1">
      <c r="A44" s="103" t="s">
        <v>153</v>
      </c>
      <c r="B44" s="104"/>
      <c r="C44" s="9">
        <v>10000000</v>
      </c>
      <c r="D44" s="9">
        <v>10000000</v>
      </c>
      <c r="E44" s="9">
        <v>5520326.31</v>
      </c>
      <c r="F44" s="25">
        <f>(E44/D44)*100</f>
        <v>55.2032631</v>
      </c>
      <c r="G44" s="9">
        <v>882894.06</v>
      </c>
      <c r="H44" s="25">
        <f>(G44/D44)*100</f>
        <v>8.8289406</v>
      </c>
      <c r="I44" s="9"/>
    </row>
    <row r="45" spans="1:9" ht="19.5" customHeight="1">
      <c r="A45" s="103" t="s">
        <v>154</v>
      </c>
      <c r="B45" s="104"/>
      <c r="C45" s="9">
        <v>0</v>
      </c>
      <c r="D45" s="9">
        <v>0</v>
      </c>
      <c r="E45" s="9">
        <v>0</v>
      </c>
      <c r="F45" s="25">
        <v>0</v>
      </c>
      <c r="G45" s="9">
        <v>0</v>
      </c>
      <c r="H45" s="25">
        <v>0</v>
      </c>
      <c r="I45" s="9"/>
    </row>
    <row r="46" spans="1:9" ht="25.5" customHeight="1">
      <c r="A46" s="103" t="s">
        <v>155</v>
      </c>
      <c r="B46" s="104"/>
      <c r="C46" s="9">
        <v>677900</v>
      </c>
      <c r="D46" s="9">
        <v>2831943</v>
      </c>
      <c r="E46" s="9">
        <v>130448.68</v>
      </c>
      <c r="F46" s="25">
        <f>(E46/D46)*100</f>
        <v>4.606331412743829</v>
      </c>
      <c r="G46" s="9">
        <v>13540.82</v>
      </c>
      <c r="H46" s="25">
        <f>(G46/D46)*100</f>
        <v>0.47814592313475235</v>
      </c>
      <c r="I46" s="9"/>
    </row>
    <row r="47" spans="1:9" ht="28.5" customHeight="1">
      <c r="A47" s="40" t="s">
        <v>156</v>
      </c>
      <c r="B47" s="41"/>
      <c r="C47" s="26">
        <f>SUM(C43:C46)</f>
        <v>10677900</v>
      </c>
      <c r="D47" s="26">
        <f>SUM(D43:D46)</f>
        <v>12831943</v>
      </c>
      <c r="E47" s="26">
        <f>SUM(E43:E46)</f>
        <v>5650774.989999999</v>
      </c>
      <c r="F47" s="15">
        <f>(E47/D47)*100</f>
        <v>44.03678375129939</v>
      </c>
      <c r="G47" s="26">
        <f>SUM(G43:G46)</f>
        <v>896434.88</v>
      </c>
      <c r="H47" s="15">
        <f>(G47/D47)*100</f>
        <v>6.985963700119304</v>
      </c>
      <c r="I47" s="9"/>
    </row>
    <row r="48" spans="1:9" ht="28.5" customHeight="1">
      <c r="A48" s="40" t="s">
        <v>157</v>
      </c>
      <c r="B48" s="41"/>
      <c r="C48" s="26">
        <f>C47+C26</f>
        <v>139179470</v>
      </c>
      <c r="D48" s="26">
        <f>D47+D26</f>
        <v>141785490.49</v>
      </c>
      <c r="E48" s="26">
        <f>E47+E26</f>
        <v>40154587.21</v>
      </c>
      <c r="F48" s="15">
        <f>(E48/D48)*100</f>
        <v>28.320660366042226</v>
      </c>
      <c r="G48" s="26">
        <f>G47+G26</f>
        <v>17985996.389999997</v>
      </c>
      <c r="H48" s="15">
        <f>(G48/D48)*100</f>
        <v>12.685357526952684</v>
      </c>
      <c r="I48" s="9"/>
    </row>
    <row r="49" spans="1:9" ht="28.5" customHeight="1" thickBot="1">
      <c r="A49" s="21"/>
      <c r="B49" s="22"/>
      <c r="C49" s="26"/>
      <c r="D49" s="26"/>
      <c r="E49" s="26"/>
      <c r="F49" s="15"/>
      <c r="G49" s="26"/>
      <c r="H49" s="15"/>
      <c r="I49" s="9"/>
    </row>
    <row r="50" spans="1:9" ht="28.5" customHeight="1" thickTop="1">
      <c r="A50" s="75" t="s">
        <v>158</v>
      </c>
      <c r="B50" s="61"/>
      <c r="C50" s="99" t="s">
        <v>159</v>
      </c>
      <c r="D50" s="100"/>
      <c r="E50" s="101"/>
      <c r="F50" s="99" t="s">
        <v>160</v>
      </c>
      <c r="G50" s="100"/>
      <c r="H50" s="100"/>
      <c r="I50" s="102"/>
    </row>
    <row r="51" spans="1:9" ht="22.5" customHeight="1">
      <c r="A51" s="40" t="s">
        <v>161</v>
      </c>
      <c r="B51" s="41"/>
      <c r="C51" s="90">
        <f>SUM(C52:E53)</f>
        <v>21006.89</v>
      </c>
      <c r="D51" s="91"/>
      <c r="E51" s="92"/>
      <c r="F51" s="90">
        <f>SUM(F52:H53)</f>
        <v>49398.4</v>
      </c>
      <c r="G51" s="91"/>
      <c r="H51" s="91"/>
      <c r="I51" s="92"/>
    </row>
    <row r="52" spans="1:9" ht="16.5" customHeight="1">
      <c r="A52" s="44" t="s">
        <v>162</v>
      </c>
      <c r="B52" s="45"/>
      <c r="C52" s="96">
        <v>9646.54</v>
      </c>
      <c r="D52" s="97"/>
      <c r="E52" s="98"/>
      <c r="F52" s="96">
        <v>49398.4</v>
      </c>
      <c r="G52" s="97"/>
      <c r="H52" s="97"/>
      <c r="I52" s="98"/>
    </row>
    <row r="53" spans="1:9" ht="18.75" customHeight="1">
      <c r="A53" s="44" t="s">
        <v>163</v>
      </c>
      <c r="B53" s="45"/>
      <c r="C53" s="96">
        <v>11360.35</v>
      </c>
      <c r="D53" s="97"/>
      <c r="E53" s="98"/>
      <c r="F53" s="96">
        <v>0</v>
      </c>
      <c r="G53" s="97"/>
      <c r="H53" s="97"/>
      <c r="I53" s="98"/>
    </row>
    <row r="54" spans="1:9" ht="13.5" customHeight="1" thickBot="1">
      <c r="A54" s="21"/>
      <c r="B54" s="22"/>
      <c r="C54" s="26"/>
      <c r="D54" s="26"/>
      <c r="E54" s="26"/>
      <c r="F54" s="15"/>
      <c r="G54" s="26"/>
      <c r="H54" s="15"/>
      <c r="I54" s="9"/>
    </row>
    <row r="55" spans="1:9" ht="28.5" customHeight="1" thickTop="1">
      <c r="A55" s="75" t="s">
        <v>164</v>
      </c>
      <c r="B55" s="61"/>
      <c r="C55" s="99" t="s">
        <v>77</v>
      </c>
      <c r="D55" s="100"/>
      <c r="E55" s="101"/>
      <c r="F55" s="99" t="s">
        <v>165</v>
      </c>
      <c r="G55" s="100"/>
      <c r="H55" s="100"/>
      <c r="I55" s="102"/>
    </row>
    <row r="56" spans="1:9" ht="22.5" customHeight="1">
      <c r="A56" s="40" t="s">
        <v>166</v>
      </c>
      <c r="B56" s="41"/>
      <c r="C56" s="90">
        <v>3339897.69</v>
      </c>
      <c r="D56" s="91"/>
      <c r="E56" s="92"/>
      <c r="F56" s="90">
        <v>3880377.53</v>
      </c>
      <c r="G56" s="91"/>
      <c r="H56" s="91"/>
      <c r="I56" s="92"/>
    </row>
    <row r="57" spans="1:9" ht="16.5" customHeight="1">
      <c r="A57" s="40" t="s">
        <v>167</v>
      </c>
      <c r="B57" s="41"/>
      <c r="C57" s="90">
        <v>12707501.55</v>
      </c>
      <c r="D57" s="91"/>
      <c r="E57" s="92"/>
      <c r="F57" s="90">
        <v>1892906.57</v>
      </c>
      <c r="G57" s="91"/>
      <c r="H57" s="91"/>
      <c r="I57" s="92"/>
    </row>
    <row r="58" spans="1:9" ht="19.5" customHeight="1">
      <c r="A58" s="40" t="s">
        <v>168</v>
      </c>
      <c r="B58" s="41"/>
      <c r="C58" s="9"/>
      <c r="D58" s="9"/>
      <c r="E58" s="26">
        <f>SUM(E59:E60)</f>
        <v>12290012.83</v>
      </c>
      <c r="F58" s="90">
        <f>SUM(F59:F60)</f>
        <v>2789845.26</v>
      </c>
      <c r="G58" s="91"/>
      <c r="H58" s="91"/>
      <c r="I58" s="92"/>
    </row>
    <row r="59" spans="1:9" ht="12.75" customHeight="1">
      <c r="A59" s="44" t="s">
        <v>169</v>
      </c>
      <c r="B59" s="45"/>
      <c r="C59" s="9"/>
      <c r="D59" s="9"/>
      <c r="E59" s="9">
        <v>9413452.98</v>
      </c>
      <c r="F59" s="96">
        <v>176692.4</v>
      </c>
      <c r="G59" s="97"/>
      <c r="H59" s="97"/>
      <c r="I59" s="98"/>
    </row>
    <row r="60" spans="1:9" ht="17.25" customHeight="1">
      <c r="A60" s="44" t="s">
        <v>170</v>
      </c>
      <c r="B60" s="45"/>
      <c r="C60" s="23"/>
      <c r="D60" s="23"/>
      <c r="E60" s="9">
        <v>2876559.85</v>
      </c>
      <c r="F60" s="96">
        <v>2613152.86</v>
      </c>
      <c r="G60" s="97"/>
      <c r="H60" s="97"/>
      <c r="I60" s="98"/>
    </row>
    <row r="61" spans="1:9" ht="17.25" customHeight="1">
      <c r="A61" s="40" t="s">
        <v>171</v>
      </c>
      <c r="B61" s="41"/>
      <c r="E61" s="26">
        <v>21323.63</v>
      </c>
      <c r="F61" s="90">
        <v>7383.06</v>
      </c>
      <c r="G61" s="91"/>
      <c r="H61" s="91"/>
      <c r="I61" s="92"/>
    </row>
    <row r="62" spans="1:9" ht="12.75">
      <c r="A62" s="40" t="s">
        <v>172</v>
      </c>
      <c r="B62" s="41"/>
      <c r="E62" s="26">
        <v>3778710.04</v>
      </c>
      <c r="F62" s="90">
        <v>2990821.9</v>
      </c>
      <c r="G62" s="91"/>
      <c r="H62" s="91"/>
      <c r="I62" s="92"/>
    </row>
    <row r="63" spans="1:9" ht="12.75">
      <c r="A63" s="40" t="s">
        <v>173</v>
      </c>
      <c r="B63" s="41"/>
      <c r="E63" s="9">
        <f>SUM(E64:E65)</f>
        <v>4580280.32</v>
      </c>
      <c r="F63" s="90">
        <v>0</v>
      </c>
      <c r="G63" s="91"/>
      <c r="H63" s="91"/>
      <c r="I63" s="92"/>
    </row>
    <row r="64" spans="1:9" ht="12.75">
      <c r="A64" s="44" t="s">
        <v>174</v>
      </c>
      <c r="B64" s="45"/>
      <c r="E64" s="9">
        <v>4580280.32</v>
      </c>
      <c r="F64" s="90">
        <v>0</v>
      </c>
      <c r="G64" s="91"/>
      <c r="H64" s="91"/>
      <c r="I64" s="92"/>
    </row>
    <row r="65" spans="1:9" ht="12.75">
      <c r="A65" s="44" t="s">
        <v>175</v>
      </c>
      <c r="B65" s="45"/>
      <c r="E65" s="9">
        <v>0</v>
      </c>
      <c r="F65" s="90">
        <v>0</v>
      </c>
      <c r="G65" s="91"/>
      <c r="H65" s="91"/>
      <c r="I65" s="92"/>
    </row>
    <row r="66" spans="1:9" ht="12.75">
      <c r="A66" s="40" t="s">
        <v>176</v>
      </c>
      <c r="B66" s="41"/>
      <c r="E66" s="26">
        <v>8358990.36</v>
      </c>
      <c r="F66" s="90">
        <v>2990821.9</v>
      </c>
      <c r="G66" s="91"/>
      <c r="H66" s="91"/>
      <c r="I66" s="92"/>
    </row>
    <row r="70" spans="1:8" s="29" customFormat="1" ht="12.75">
      <c r="A70" s="30" t="s">
        <v>2</v>
      </c>
      <c r="B70" s="46" t="s">
        <v>3</v>
      </c>
      <c r="C70" s="46"/>
      <c r="E70" s="46" t="s">
        <v>24</v>
      </c>
      <c r="F70" s="46"/>
      <c r="H70" s="30" t="s">
        <v>25</v>
      </c>
    </row>
    <row r="71" spans="1:8" s="29" customFormat="1" ht="12.75">
      <c r="A71" s="30" t="s">
        <v>4</v>
      </c>
      <c r="B71" s="46" t="s">
        <v>26</v>
      </c>
      <c r="C71" s="46"/>
      <c r="E71" s="46" t="s">
        <v>27</v>
      </c>
      <c r="F71" s="46"/>
      <c r="H71" s="30" t="s">
        <v>28</v>
      </c>
    </row>
    <row r="72" spans="1:3" s="29" customFormat="1" ht="12.75">
      <c r="A72" s="30" t="s">
        <v>6</v>
      </c>
      <c r="B72" s="46" t="s">
        <v>7</v>
      </c>
      <c r="C72" s="46"/>
    </row>
  </sheetData>
  <sheetProtection selectLockedCells="1"/>
  <mergeCells count="99">
    <mergeCell ref="A48:B48"/>
    <mergeCell ref="G35:I35"/>
    <mergeCell ref="F51:I51"/>
    <mergeCell ref="F52:I52"/>
    <mergeCell ref="F53:I53"/>
    <mergeCell ref="A35:F35"/>
    <mergeCell ref="A37:F37"/>
    <mergeCell ref="G37:I37"/>
    <mergeCell ref="A50:B50"/>
    <mergeCell ref="C50:E50"/>
    <mergeCell ref="F50:I50"/>
    <mergeCell ref="I10:I11"/>
    <mergeCell ref="A21:B21"/>
    <mergeCell ref="A26:B26"/>
    <mergeCell ref="A15:B15"/>
    <mergeCell ref="A16:B16"/>
    <mergeCell ref="A17:B17"/>
    <mergeCell ref="A18:B18"/>
    <mergeCell ref="A20:B20"/>
    <mergeCell ref="A13:B13"/>
    <mergeCell ref="A33:F33"/>
    <mergeCell ref="A38:F38"/>
    <mergeCell ref="A40:I40"/>
    <mergeCell ref="A28:F28"/>
    <mergeCell ref="A29:F29"/>
    <mergeCell ref="A30:F30"/>
    <mergeCell ref="A31:F31"/>
    <mergeCell ref="G33:I33"/>
    <mergeCell ref="A34:F34"/>
    <mergeCell ref="G34:I34"/>
    <mergeCell ref="A14:B14"/>
    <mergeCell ref="A19:B19"/>
    <mergeCell ref="A2:F2"/>
    <mergeCell ref="A10:B11"/>
    <mergeCell ref="E10:F10"/>
    <mergeCell ref="A9:I9"/>
    <mergeCell ref="C10:C11"/>
    <mergeCell ref="D10:D11"/>
    <mergeCell ref="A12:B12"/>
    <mergeCell ref="G10:H10"/>
    <mergeCell ref="A44:B44"/>
    <mergeCell ref="A45:B45"/>
    <mergeCell ref="A47:B47"/>
    <mergeCell ref="G38:I38"/>
    <mergeCell ref="A41:B42"/>
    <mergeCell ref="C41:C42"/>
    <mergeCell ref="D41:D42"/>
    <mergeCell ref="I41:I42"/>
    <mergeCell ref="A46:B46"/>
    <mergeCell ref="A53:B53"/>
    <mergeCell ref="C52:E52"/>
    <mergeCell ref="C51:E51"/>
    <mergeCell ref="C53:E53"/>
    <mergeCell ref="A51:B51"/>
    <mergeCell ref="A52:B52"/>
    <mergeCell ref="A27:B27"/>
    <mergeCell ref="A43:B43"/>
    <mergeCell ref="E41:F41"/>
    <mergeCell ref="G41:H41"/>
    <mergeCell ref="G30:I30"/>
    <mergeCell ref="G31:I31"/>
    <mergeCell ref="G32:I32"/>
    <mergeCell ref="G28:I28"/>
    <mergeCell ref="G29:I29"/>
    <mergeCell ref="A32:F32"/>
    <mergeCell ref="B72:C72"/>
    <mergeCell ref="A1:I1"/>
    <mergeCell ref="B70:C70"/>
    <mergeCell ref="E70:F70"/>
    <mergeCell ref="B71:C71"/>
    <mergeCell ref="E71:F71"/>
    <mergeCell ref="A56:B56"/>
    <mergeCell ref="A57:B57"/>
    <mergeCell ref="A58:B58"/>
    <mergeCell ref="A60:B60"/>
    <mergeCell ref="A55:B55"/>
    <mergeCell ref="C55:E55"/>
    <mergeCell ref="F55:I55"/>
    <mergeCell ref="C56:E56"/>
    <mergeCell ref="F56:I56"/>
    <mergeCell ref="C57:E57"/>
    <mergeCell ref="F57:I57"/>
    <mergeCell ref="A59:B59"/>
    <mergeCell ref="A61:B61"/>
    <mergeCell ref="F65:I65"/>
    <mergeCell ref="A62:B62"/>
    <mergeCell ref="A63:B63"/>
    <mergeCell ref="A64:B64"/>
    <mergeCell ref="A65:B65"/>
    <mergeCell ref="F66:I66"/>
    <mergeCell ref="G36:I36"/>
    <mergeCell ref="A66:B66"/>
    <mergeCell ref="F58:I58"/>
    <mergeCell ref="F59:I59"/>
    <mergeCell ref="F60:I60"/>
    <mergeCell ref="F61:I61"/>
    <mergeCell ref="F62:I62"/>
    <mergeCell ref="F63:I63"/>
    <mergeCell ref="F64:I6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2015-10-08T19:21:32Z</cp:lastPrinted>
  <dcterms:created xsi:type="dcterms:W3CDTF">2013-05-15T13:44:41Z</dcterms:created>
  <dcterms:modified xsi:type="dcterms:W3CDTF">2018-04-03T13:04:45Z</dcterms:modified>
  <cp:category/>
  <cp:version/>
  <cp:contentType/>
  <cp:contentStatus/>
</cp:coreProperties>
</file>