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REO-5º Bim. 2017 - Receitas" sheetId="1" r:id="rId1"/>
    <sheet name="RREO-5º Bim. 2017 - Despesas" sheetId="2" r:id="rId2"/>
  </sheets>
  <definedNames>
    <definedName name="_xlfn.SUMIFS" hidden="1">#NAME?</definedName>
    <definedName name="_xlnm.Print_Area" localSheetId="1">'RREO-5º Bim. 2017 - Despesas'!$A$1:$K$29</definedName>
    <definedName name="_xlnm.Print_Area" localSheetId="0">'RREO-5º Bim. 2017 - Receitas'!$A$1:$H$58</definedName>
    <definedName name="Z_FED31D73_12BC_4C9A_9468_72952A34E245_.wvu.PrintArea" localSheetId="1" hidden="1">'RREO-5º Bim. 2017 - Despesas'!$A$1:$K$29</definedName>
    <definedName name="Z_FED31D73_12BC_4C9A_9468_72952A34E245_.wvu.PrintArea" localSheetId="0" hidden="1">'RREO-5º Bim. 2017 - Receitas'!$A$1:$H$58</definedName>
  </definedNames>
  <calcPr fullCalcOnLoad="1"/>
</workbook>
</file>

<file path=xl/sharedStrings.xml><?xml version="1.0" encoding="utf-8"?>
<sst xmlns="http://schemas.openxmlformats.org/spreadsheetml/2006/main" count="131" uniqueCount="98">
  <si>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</si>
  <si>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</si>
  <si>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</si>
  <si>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MUNICÍPIO DE ATIBAIA</t>
  </si>
  <si>
    <t>Valores expressos em R$</t>
  </si>
  <si>
    <t>Receitas Correntes (A)</t>
  </si>
  <si>
    <t>Tributárias</t>
  </si>
  <si>
    <t>Contribuições</t>
  </si>
  <si>
    <t>Patrimoniais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</si>
  <si>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</si>
  <si>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</si>
  <si>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</si>
  <si>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</si>
  <si>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</si>
  <si>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</si>
  <si>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</si>
  <si>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</si>
  <si>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</si>
  <si>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 Correntes (C)</t>
  </si>
  <si>
    <t>Outras Despesas Correntes</t>
  </si>
  <si>
    <t>Despesas de Capital (D)</t>
  </si>
  <si>
    <t>Reserva de Contingência (E)</t>
  </si>
  <si>
    <t>Antonia Aparecida Cintra</t>
  </si>
  <si>
    <t>Rita de Cássia G. e Martins</t>
  </si>
  <si>
    <t>Prefeito Municipal</t>
  </si>
  <si>
    <t>Secret. de Planej. e Finanças</t>
  </si>
  <si>
    <t>Gerente da Div. de Controladoria</t>
  </si>
  <si>
    <t>Ass. de Controle Interno</t>
  </si>
  <si>
    <t>CRC 1SP 199.780/O-0</t>
  </si>
  <si>
    <t>CRC 1SP 173.493/O-7</t>
  </si>
  <si>
    <t>(-) Contas Redutoras (ICMS,FPM,IPI Exp)</t>
  </si>
  <si>
    <t>Contém empenhos estimativos de contratos (prestação de serviços e obras)</t>
  </si>
  <si>
    <t>* Nota Explicativa:</t>
  </si>
  <si>
    <t>Impostos</t>
  </si>
  <si>
    <t>Taxas</t>
  </si>
  <si>
    <t>Contribuição de Melhoria</t>
  </si>
  <si>
    <t>No Bimestre (b)</t>
  </si>
  <si>
    <t>% (b/a)</t>
  </si>
  <si>
    <t>Até o Bimestre (c)</t>
  </si>
  <si>
    <t>% (c/a)</t>
  </si>
  <si>
    <t>Saldo (a-c)</t>
  </si>
  <si>
    <t>RECEITAS ORÇAMENTÁRIAS</t>
  </si>
  <si>
    <t>RECEITAS (Exceto Intra-Orçamentárias)</t>
  </si>
  <si>
    <t>Receitas Realizadas</t>
  </si>
  <si>
    <t>Estágios da Receita Orçamentária</t>
  </si>
  <si>
    <t>Previsão         Inicial</t>
  </si>
  <si>
    <t>Previsão Atualizada (a)</t>
  </si>
  <si>
    <t>Contribuições Sociais</t>
  </si>
  <si>
    <t>Contribuição de Iluminação Pública</t>
  </si>
  <si>
    <t>Receitas Imobiliárias</t>
  </si>
  <si>
    <t>Receita de Valores Mobiliárias</t>
  </si>
  <si>
    <t>Receitas de Concessões e Permissões</t>
  </si>
  <si>
    <t>Outras Receitas Patrimoniais</t>
  </si>
  <si>
    <t>-</t>
  </si>
  <si>
    <t>Receita Agropecuária</t>
  </si>
  <si>
    <t>Receita Industrial</t>
  </si>
  <si>
    <t>Receita de Serviços</t>
  </si>
  <si>
    <t>Transferências Intergovernamentais</t>
  </si>
  <si>
    <t>Transferências de Convênios</t>
  </si>
  <si>
    <t>Multas e Juros de Mora</t>
  </si>
  <si>
    <t>Indenizações e Restituições</t>
  </si>
  <si>
    <t>Receita da Dívida Ativa</t>
  </si>
  <si>
    <t>Receitas Correntes Diversas</t>
  </si>
  <si>
    <t>Alienação de Bens Móveis</t>
  </si>
  <si>
    <t>Alienação de Bens Imóveis</t>
  </si>
  <si>
    <t>Transferências de Instituições Privadas</t>
  </si>
  <si>
    <t>DEFICIT</t>
  </si>
  <si>
    <t>TOTAL</t>
  </si>
  <si>
    <t>Saldo dos Exercícios Anteriores (Utilizados para créditos Adcionais)</t>
  </si>
  <si>
    <t>Superávit Financeiro</t>
  </si>
  <si>
    <t>Estágios da Despesa Orçamentária</t>
  </si>
  <si>
    <t>DESPESAS ORÇAMENTÁRIAS</t>
  </si>
  <si>
    <t>DESPESAS (Exceto Intra-Orçamentárias)</t>
  </si>
  <si>
    <t>Dotação        Inicial (d)</t>
  </si>
  <si>
    <t>Despesas Empenhadas</t>
  </si>
  <si>
    <t>No Bimestre</t>
  </si>
  <si>
    <t>Até o Bimestre (f)</t>
  </si>
  <si>
    <t>Saldo (g) = (e-f)</t>
  </si>
  <si>
    <t>Despesas Liquidadas</t>
  </si>
  <si>
    <t>Até o Bimestre (h)</t>
  </si>
  <si>
    <t>Saldo (i) = (e-h)</t>
  </si>
  <si>
    <t>Despesas Pagas</t>
  </si>
  <si>
    <t>Até o Bim. (j)</t>
  </si>
  <si>
    <t>Inscritas em RP</t>
  </si>
  <si>
    <t>Ñ Processados (k)</t>
  </si>
  <si>
    <t>Pessoal e Encargos Sociais</t>
  </si>
  <si>
    <t>Juros e Encargos da Dívida</t>
  </si>
  <si>
    <t>Dotação Atualizada (e)</t>
  </si>
  <si>
    <t>Investimentos</t>
  </si>
  <si>
    <t>Inversões Financeiras</t>
  </si>
  <si>
    <t>SUBTOTAIS DAS DESPESAS (C+D+E)</t>
  </si>
  <si>
    <t>SUPERÁVIT</t>
  </si>
  <si>
    <t>Amortização da Dívida</t>
  </si>
  <si>
    <t>Saulo Pedroso de Souza</t>
  </si>
  <si>
    <t>5º BIMESTRE DE 2017</t>
  </si>
  <si>
    <t>Fabiano Martins de Oliveira</t>
  </si>
  <si>
    <t>Operações de Crédito Internas</t>
  </si>
  <si>
    <t>Operações de Crédito Externas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</si>
</sst>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&quot;R$&quot;* #,##0.00_);_(&quot;R$&quot;* \(#,##0.00\);_(&quot;R$&quot;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175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9" fillId="0" borderId="0" xfId="53" applyNumberFormat="1" applyFont="1" applyBorder="1" applyAlignme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39" fontId="3" fillId="0" borderId="0" xfId="53" applyNumberFormat="1" applyFont="1" applyAlignment="1" applyProtection="1">
      <alignment horizontal="center"/>
      <protection hidden="1"/>
    </xf>
    <xf numFmtId="39" fontId="10" fillId="0" borderId="0" xfId="53" applyNumberFormat="1" applyFont="1" applyBorder="1" applyProtection="1">
      <alignment/>
      <protection hidden="1"/>
    </xf>
    <xf numFmtId="39" fontId="11" fillId="0" borderId="0" xfId="53" applyNumberFormat="1" applyFont="1" applyBorder="1" applyProtection="1">
      <alignment/>
      <protection hidden="1"/>
    </xf>
    <xf numFmtId="177" fontId="0" fillId="0" borderId="10" xfId="53" applyNumberFormat="1" applyFont="1" applyBorder="1" applyProtection="1">
      <alignment/>
      <protection locked="0"/>
    </xf>
    <xf numFmtId="177" fontId="0" fillId="0" borderId="11" xfId="53" applyNumberFormat="1" applyFont="1" applyBorder="1" applyProtection="1">
      <alignment/>
      <protection hidden="1"/>
    </xf>
    <xf numFmtId="177" fontId="0" fillId="32" borderId="10" xfId="53" applyNumberFormat="1" applyFont="1" applyFill="1" applyBorder="1" applyProtection="1">
      <alignment/>
      <protection hidden="1"/>
    </xf>
    <xf numFmtId="177" fontId="0" fillId="32" borderId="11" xfId="53" applyNumberFormat="1" applyFont="1" applyFill="1" applyBorder="1" applyProtection="1">
      <alignment/>
      <protection hidden="1"/>
    </xf>
    <xf numFmtId="0" fontId="12" fillId="0" borderId="0" xfId="53" applyFont="1" applyBorder="1" applyAlignment="1" applyProtection="1">
      <alignment horizontal="left" indent="1"/>
      <protection hidden="1"/>
    </xf>
    <xf numFmtId="0" fontId="0" fillId="0" borderId="12" xfId="53" applyFont="1" applyBorder="1" applyAlignment="1" applyProtection="1">
      <alignment horizontal="left" indent="1"/>
      <protection hidden="1"/>
    </xf>
    <xf numFmtId="0" fontId="5" fillId="33" borderId="12" xfId="53" applyFont="1" applyFill="1" applyBorder="1" applyAlignment="1" applyProtection="1">
      <alignment horizontal="center"/>
      <protection hidden="1"/>
    </xf>
    <xf numFmtId="177" fontId="5" fillId="33" borderId="10" xfId="53" applyNumberFormat="1" applyFont="1" applyFill="1" applyBorder="1" applyProtection="1">
      <alignment/>
      <protection hidden="1"/>
    </xf>
    <xf numFmtId="177" fontId="5" fillId="33" borderId="11" xfId="53" applyNumberFormat="1" applyFont="1" applyFill="1" applyBorder="1" applyProtection="1">
      <alignment/>
      <protection hidden="1"/>
    </xf>
    <xf numFmtId="0" fontId="5" fillId="33" borderId="12" xfId="53" applyFont="1" applyFill="1" applyBorder="1" applyProtection="1">
      <alignment/>
      <protection hidden="1"/>
    </xf>
    <xf numFmtId="177" fontId="5" fillId="33" borderId="10" xfId="53" applyNumberFormat="1" applyFont="1" applyFill="1" applyBorder="1" applyProtection="1">
      <alignment/>
      <protection locked="0"/>
    </xf>
    <xf numFmtId="0" fontId="5" fillId="33" borderId="13" xfId="53" applyFont="1" applyFill="1" applyBorder="1" applyAlignment="1" applyProtection="1">
      <alignment horizontal="center"/>
      <protection hidden="1"/>
    </xf>
    <xf numFmtId="177" fontId="5" fillId="33" borderId="14" xfId="53" applyNumberFormat="1" applyFont="1" applyFill="1" applyBorder="1" applyProtection="1">
      <alignment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13" fillId="0" borderId="0" xfId="53" applyFont="1" applyBorder="1" applyAlignment="1" applyProtection="1">
      <alignment horizontal="center"/>
      <protection hidden="1"/>
    </xf>
    <xf numFmtId="39" fontId="13" fillId="0" borderId="0" xfId="53" applyNumberFormat="1" applyFont="1" applyBorder="1" applyAlignment="1" applyProtection="1">
      <alignment horizontal="center"/>
      <protection hidden="1"/>
    </xf>
    <xf numFmtId="0" fontId="0" fillId="0" borderId="0" xfId="53" applyFont="1" applyBorder="1" applyAlignment="1" applyProtection="1">
      <alignment horizontal="left"/>
      <protection hidden="1"/>
    </xf>
    <xf numFmtId="0" fontId="0" fillId="0" borderId="12" xfId="53" applyFont="1" applyBorder="1" applyAlignment="1" applyProtection="1">
      <alignment horizontal="left" indent="2"/>
      <protection hidden="1"/>
    </xf>
    <xf numFmtId="10" fontId="0" fillId="0" borderId="10" xfId="53" applyNumberFormat="1" applyFont="1" applyBorder="1" applyProtection="1">
      <alignment/>
      <protection locked="0"/>
    </xf>
    <xf numFmtId="10" fontId="5" fillId="33" borderId="10" xfId="53" applyNumberFormat="1" applyFont="1" applyFill="1" applyBorder="1" applyProtection="1">
      <alignment/>
      <protection hidden="1"/>
    </xf>
    <xf numFmtId="39" fontId="14" fillId="34" borderId="10" xfId="53" applyNumberFormat="1" applyFont="1" applyFill="1" applyBorder="1" applyAlignment="1" applyProtection="1">
      <alignment horizontal="center" vertical="center"/>
      <protection hidden="1"/>
    </xf>
    <xf numFmtId="0" fontId="14" fillId="34" borderId="12" xfId="53" applyFont="1" applyFill="1" applyBorder="1" applyAlignment="1" applyProtection="1">
      <alignment horizontal="center" vertical="center"/>
      <protection hidden="1"/>
    </xf>
    <xf numFmtId="0" fontId="7" fillId="0" borderId="12" xfId="53" applyFont="1" applyBorder="1" applyAlignment="1" applyProtection="1">
      <alignment horizontal="left" indent="1"/>
      <protection hidden="1"/>
    </xf>
    <xf numFmtId="177" fontId="7" fillId="0" borderId="10" xfId="53" applyNumberFormat="1" applyFont="1" applyBorder="1" applyProtection="1">
      <alignment/>
      <protection locked="0"/>
    </xf>
    <xf numFmtId="10" fontId="7" fillId="0" borderId="10" xfId="53" applyNumberFormat="1" applyFont="1" applyBorder="1" applyProtection="1">
      <alignment/>
      <protection locked="0"/>
    </xf>
    <xf numFmtId="177" fontId="7" fillId="0" borderId="11" xfId="53" applyNumberFormat="1" applyFont="1" applyBorder="1" applyProtection="1">
      <alignment/>
      <protection hidden="1"/>
    </xf>
    <xf numFmtId="10" fontId="0" fillId="0" borderId="10" xfId="53" applyNumberFormat="1" applyFont="1" applyBorder="1" applyAlignment="1" applyProtection="1">
      <alignment horizontal="right" indent="1"/>
      <protection locked="0"/>
    </xf>
    <xf numFmtId="10" fontId="7" fillId="0" borderId="10" xfId="53" applyNumberFormat="1" applyFont="1" applyBorder="1" applyAlignment="1" applyProtection="1">
      <alignment horizontal="right" indent="1"/>
      <protection locked="0"/>
    </xf>
    <xf numFmtId="0" fontId="0" fillId="0" borderId="0" xfId="0" applyFont="1" applyFill="1" applyAlignment="1" applyProtection="1">
      <alignment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177" fontId="5" fillId="0" borderId="0" xfId="53" applyNumberFormat="1" applyFont="1" applyFill="1" applyBorder="1" applyProtection="1">
      <alignment/>
      <protection hidden="1"/>
    </xf>
    <xf numFmtId="10" fontId="5" fillId="0" borderId="0" xfId="53" applyNumberFormat="1" applyFont="1" applyFill="1" applyBorder="1" applyProtection="1">
      <alignment/>
      <protection hidden="1"/>
    </xf>
    <xf numFmtId="177" fontId="7" fillId="0" borderId="11" xfId="53" applyNumberFormat="1" applyFont="1" applyBorder="1" applyProtection="1">
      <alignment/>
      <protection locked="0"/>
    </xf>
    <xf numFmtId="39" fontId="14" fillId="34" borderId="11" xfId="53" applyNumberFormat="1" applyFont="1" applyFill="1" applyBorder="1" applyAlignment="1" applyProtection="1">
      <alignment horizontal="center" vertical="center"/>
      <protection hidden="1"/>
    </xf>
    <xf numFmtId="39" fontId="0" fillId="0" borderId="0" xfId="0" applyNumberFormat="1" applyFont="1" applyFill="1" applyAlignment="1" applyProtection="1">
      <alignment/>
      <protection hidden="1"/>
    </xf>
    <xf numFmtId="177" fontId="0" fillId="0" borderId="10" xfId="53" applyNumberFormat="1" applyFont="1" applyFill="1" applyBorder="1" applyProtection="1">
      <alignment/>
      <protection locked="0"/>
    </xf>
    <xf numFmtId="177" fontId="0" fillId="0" borderId="11" xfId="53" applyNumberFormat="1" applyFont="1" applyFill="1" applyBorder="1" applyProtection="1">
      <alignment/>
      <protection hidden="1"/>
    </xf>
    <xf numFmtId="177" fontId="5" fillId="33" borderId="15" xfId="53" applyNumberFormat="1" applyFont="1" applyFill="1" applyBorder="1" applyProtection="1">
      <alignment/>
      <protection hidden="1"/>
    </xf>
    <xf numFmtId="0" fontId="5" fillId="33" borderId="12" xfId="53" applyFont="1" applyFill="1" applyBorder="1" applyAlignment="1" applyProtection="1">
      <alignment horizontal="left"/>
      <protection hidden="1"/>
    </xf>
    <xf numFmtId="10" fontId="7" fillId="33" borderId="10" xfId="53" applyNumberFormat="1" applyFont="1" applyFill="1" applyBorder="1" applyAlignment="1" applyProtection="1">
      <alignment horizontal="right" indent="1"/>
      <protection locked="0"/>
    </xf>
    <xf numFmtId="177" fontId="7" fillId="33" borderId="10" xfId="53" applyNumberFormat="1" applyFont="1" applyFill="1" applyBorder="1" applyProtection="1">
      <alignment/>
      <protection locked="0"/>
    </xf>
    <xf numFmtId="0" fontId="8" fillId="33" borderId="12" xfId="53" applyFont="1" applyFill="1" applyBorder="1" applyAlignment="1" applyProtection="1">
      <alignment horizontal="left"/>
      <protection hidden="1"/>
    </xf>
    <xf numFmtId="0" fontId="5" fillId="33" borderId="13" xfId="53" applyFont="1" applyFill="1" applyBorder="1" applyAlignment="1" applyProtection="1">
      <alignment horizontal="left"/>
      <protection hidden="1"/>
    </xf>
    <xf numFmtId="10" fontId="7" fillId="33" borderId="14" xfId="53" applyNumberFormat="1" applyFont="1" applyFill="1" applyBorder="1" applyAlignment="1" applyProtection="1">
      <alignment horizontal="right" indent="1"/>
      <protection locked="0"/>
    </xf>
    <xf numFmtId="177" fontId="7" fillId="33" borderId="14" xfId="53" applyNumberFormat="1" applyFont="1" applyFill="1" applyBorder="1" applyProtection="1">
      <alignment/>
      <protection locked="0"/>
    </xf>
    <xf numFmtId="39" fontId="6" fillId="0" borderId="0" xfId="53" applyNumberFormat="1" applyFont="1" applyBorder="1" applyAlignment="1" applyProtection="1">
      <alignment horizontal="center"/>
      <protection hidden="1"/>
    </xf>
    <xf numFmtId="39" fontId="6" fillId="0" borderId="0" xfId="53" applyNumberFormat="1" applyFont="1" applyBorder="1" applyAlignment="1" applyProtection="1">
      <alignment/>
      <protection hidden="1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15" fillId="0" borderId="0" xfId="53" applyFont="1" applyBorder="1" applyAlignment="1" applyProtection="1">
      <alignment horizontal="center"/>
      <protection hidden="1"/>
    </xf>
    <xf numFmtId="0" fontId="12" fillId="0" borderId="0" xfId="53" applyFont="1" applyBorder="1" applyAlignment="1" applyProtection="1">
      <alignment horizontal="center"/>
      <protection hidden="1"/>
    </xf>
    <xf numFmtId="0" fontId="10" fillId="0" borderId="0" xfId="53" applyFont="1" applyBorder="1" applyAlignment="1" applyProtection="1">
      <alignment horizontal="center"/>
      <protection hidden="1"/>
    </xf>
    <xf numFmtId="0" fontId="4" fillId="0" borderId="0" xfId="53" applyFont="1" applyBorder="1" applyAlignment="1" applyProtection="1">
      <alignment horizontal="right"/>
      <protection hidden="1"/>
    </xf>
    <xf numFmtId="0" fontId="14" fillId="34" borderId="16" xfId="53" applyFont="1" applyFill="1" applyBorder="1" applyAlignment="1" applyProtection="1">
      <alignment horizontal="center" vertical="center"/>
      <protection hidden="1"/>
    </xf>
    <xf numFmtId="0" fontId="14" fillId="34" borderId="12" xfId="53" applyFont="1" applyFill="1" applyBorder="1" applyAlignment="1" applyProtection="1">
      <alignment horizontal="center" vertical="center"/>
      <protection hidden="1"/>
    </xf>
    <xf numFmtId="39" fontId="14" fillId="34" borderId="17" xfId="53" applyNumberFormat="1" applyFont="1" applyFill="1" applyBorder="1" applyAlignment="1" applyProtection="1">
      <alignment horizontal="center" vertical="center"/>
      <protection hidden="1"/>
    </xf>
    <xf numFmtId="39" fontId="14" fillId="34" borderId="18" xfId="53" applyNumberFormat="1" applyFont="1" applyFill="1" applyBorder="1" applyAlignment="1" applyProtection="1">
      <alignment horizontal="center" vertical="center"/>
      <protection hidden="1"/>
    </xf>
    <xf numFmtId="39" fontId="14" fillId="34" borderId="10" xfId="53" applyNumberFormat="1" applyFont="1" applyFill="1" applyBorder="1" applyAlignment="1" applyProtection="1">
      <alignment horizontal="center" vertical="center" wrapText="1"/>
      <protection hidden="1"/>
    </xf>
    <xf numFmtId="39" fontId="14" fillId="34" borderId="10" xfId="53" applyNumberFormat="1" applyFont="1" applyFill="1" applyBorder="1" applyAlignment="1" applyProtection="1">
      <alignment horizontal="center"/>
      <protection hidden="1"/>
    </xf>
    <xf numFmtId="39" fontId="14" fillId="34" borderId="11" xfId="53" applyNumberFormat="1" applyFont="1" applyFill="1" applyBorder="1" applyAlignment="1" applyProtection="1">
      <alignment horizontal="center" vertical="center"/>
      <protection hidden="1"/>
    </xf>
    <xf numFmtId="39" fontId="14" fillId="34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0" fillId="0" borderId="0" xfId="53" applyFont="1" applyBorder="1" applyAlignment="1" applyProtection="1">
      <alignment horizontal="left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" xfId="53"/>
    <cellStyle name="Nota" xfId="54"/>
    <cellStyle name="Percent" xfId="55"/>
    <cellStyle name="Porcentagem 2" xfId="56"/>
    <cellStyle name="Saíd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zoomScalePageLayoutView="0" workbookViewId="0" topLeftCell="A27">
      <selection activeCell="F64" sqref="F64"/>
    </sheetView>
  </sheetViews>
  <sheetFormatPr defaultColWidth="9.140625" defaultRowHeight="12.75"/>
  <cols>
    <col min="1" max="1" width="40.7109375" style="1" customWidth="1"/>
    <col min="2" max="4" width="16.7109375" style="2" customWidth="1"/>
    <col min="5" max="5" width="15.7109375" style="2" customWidth="1"/>
    <col min="6" max="8" width="16.7109375" style="2" customWidth="1"/>
    <col min="9" max="9" width="13.421875" style="1" bestFit="1" customWidth="1"/>
    <col min="10" max="16384" width="9.140625" style="1" customWidth="1"/>
  </cols>
  <sheetData>
    <row r="1" spans="1:8" ht="20.25">
      <c r="A1" s="56" t="s">
        <v>0</v>
      </c>
      <c r="B1" s="56"/>
      <c r="C1" s="56"/>
      <c r="D1" s="56"/>
      <c r="E1" s="56"/>
      <c r="F1" s="56"/>
      <c r="G1" s="56"/>
      <c r="H1" s="56"/>
    </row>
    <row r="2" spans="1:8" ht="15.75">
      <c r="A2" s="57" t="s">
        <v>1</v>
      </c>
      <c r="B2" s="57"/>
      <c r="C2" s="57"/>
      <c r="D2" s="57"/>
      <c r="E2" s="57"/>
      <c r="F2" s="57"/>
      <c r="G2" s="57"/>
      <c r="H2" s="57"/>
    </row>
    <row r="3" spans="1:8" ht="18">
      <c r="A3" s="58" t="s">
        <v>2</v>
      </c>
      <c r="B3" s="58"/>
      <c r="C3" s="58"/>
      <c r="D3" s="58"/>
      <c r="E3" s="58"/>
      <c r="F3" s="58"/>
      <c r="G3" s="58"/>
      <c r="H3" s="58"/>
    </row>
    <row r="4" spans="1:8" ht="18">
      <c r="A4" s="12" t="s">
        <v>3</v>
      </c>
      <c r="B4" s="6"/>
      <c r="C4" s="7"/>
      <c r="D4" s="7"/>
      <c r="E4" s="7"/>
      <c r="F4" s="7"/>
      <c r="G4" s="7"/>
      <c r="H4" s="7"/>
    </row>
    <row r="5" spans="1:8" ht="18">
      <c r="A5" s="12" t="s">
        <v>94</v>
      </c>
      <c r="B5" s="6"/>
      <c r="C5" s="7"/>
      <c r="D5" s="7"/>
      <c r="E5" s="7"/>
      <c r="F5" s="7"/>
      <c r="G5" s="7"/>
      <c r="H5" s="7"/>
    </row>
    <row r="6" spans="1:8" ht="13.5" thickBot="1">
      <c r="A6" s="59" t="s">
        <v>4</v>
      </c>
      <c r="B6" s="59"/>
      <c r="C6" s="59"/>
      <c r="D6" s="59"/>
      <c r="E6" s="59"/>
      <c r="F6" s="59"/>
      <c r="G6" s="59"/>
      <c r="H6" s="59"/>
    </row>
    <row r="7" spans="1:8" ht="19.5" customHeight="1" thickTop="1">
      <c r="A7" s="60" t="s">
        <v>41</v>
      </c>
      <c r="B7" s="62" t="s">
        <v>44</v>
      </c>
      <c r="C7" s="62"/>
      <c r="D7" s="62"/>
      <c r="E7" s="62"/>
      <c r="F7" s="62"/>
      <c r="G7" s="62"/>
      <c r="H7" s="63"/>
    </row>
    <row r="8" spans="1:8" ht="15" customHeight="1">
      <c r="A8" s="61"/>
      <c r="B8" s="64" t="s">
        <v>45</v>
      </c>
      <c r="C8" s="64" t="s">
        <v>46</v>
      </c>
      <c r="D8" s="65" t="s">
        <v>43</v>
      </c>
      <c r="E8" s="65"/>
      <c r="F8" s="65"/>
      <c r="G8" s="65"/>
      <c r="H8" s="66" t="s">
        <v>40</v>
      </c>
    </row>
    <row r="9" spans="1:8" ht="15" customHeight="1">
      <c r="A9" s="29" t="s">
        <v>42</v>
      </c>
      <c r="B9" s="64"/>
      <c r="C9" s="64"/>
      <c r="D9" s="28" t="s">
        <v>36</v>
      </c>
      <c r="E9" s="28" t="s">
        <v>37</v>
      </c>
      <c r="F9" s="28" t="s">
        <v>38</v>
      </c>
      <c r="G9" s="28" t="s">
        <v>39</v>
      </c>
      <c r="H9" s="66"/>
    </row>
    <row r="10" spans="1:8" ht="15" customHeight="1">
      <c r="A10" s="17" t="s">
        <v>5</v>
      </c>
      <c r="B10" s="15">
        <f>SUM(B11+B15+B18+B26+B30)</f>
        <v>442299800</v>
      </c>
      <c r="C10" s="15">
        <f>SUM(C11+C15+C18+C26+C30)</f>
        <v>447330870.61</v>
      </c>
      <c r="D10" s="15">
        <f>SUM(D11+D15+D18+D26+D30)</f>
        <v>69533670.72</v>
      </c>
      <c r="E10" s="27">
        <f aca="true" t="shared" si="0" ref="E10:E21">D10/C10</f>
        <v>0.15544125229984873</v>
      </c>
      <c r="F10" s="15">
        <f>SUM(F11+F15+F18+F26+F30)</f>
        <v>364687624.88</v>
      </c>
      <c r="G10" s="27">
        <f aca="true" t="shared" si="1" ref="G10:G21">F10/C10</f>
        <v>0.8152525319406102</v>
      </c>
      <c r="H10" s="16">
        <f>C10-F10</f>
        <v>82643245.73000002</v>
      </c>
    </row>
    <row r="11" spans="1:9" ht="15" customHeight="1">
      <c r="A11" s="30" t="s">
        <v>6</v>
      </c>
      <c r="B11" s="31">
        <f>SUM(B12:B14)</f>
        <v>170656760</v>
      </c>
      <c r="C11" s="31">
        <f>SUM(C12:C14)</f>
        <v>170656760</v>
      </c>
      <c r="D11" s="31">
        <f>SUM(D12:D14)</f>
        <v>22437046.95</v>
      </c>
      <c r="E11" s="32">
        <f t="shared" si="0"/>
        <v>0.13147470366834574</v>
      </c>
      <c r="F11" s="31">
        <f>SUM(F12:F14)</f>
        <v>138077178.01</v>
      </c>
      <c r="G11" s="32">
        <f t="shared" si="1"/>
        <v>0.8090929302185275</v>
      </c>
      <c r="H11" s="40">
        <f>C11-F11</f>
        <v>32579581.99000001</v>
      </c>
      <c r="I11" s="2"/>
    </row>
    <row r="12" spans="1:9" ht="15" customHeight="1">
      <c r="A12" s="25" t="s">
        <v>33</v>
      </c>
      <c r="B12" s="8">
        <v>152697660</v>
      </c>
      <c r="C12" s="8">
        <v>152697660</v>
      </c>
      <c r="D12" s="8">
        <v>21012252.6</v>
      </c>
      <c r="E12" s="26">
        <f t="shared" si="0"/>
        <v>0.1376069063533783</v>
      </c>
      <c r="F12" s="8">
        <v>131016084.29</v>
      </c>
      <c r="G12" s="26">
        <f t="shared" si="1"/>
        <v>0.8580097710076239</v>
      </c>
      <c r="H12" s="9">
        <f aca="true" t="shared" si="2" ref="H12:H48">C12-F12</f>
        <v>21681575.709999993</v>
      </c>
      <c r="I12" s="2"/>
    </row>
    <row r="13" spans="1:9" ht="15" customHeight="1">
      <c r="A13" s="25" t="s">
        <v>34</v>
      </c>
      <c r="B13" s="8">
        <v>7959100</v>
      </c>
      <c r="C13" s="8">
        <v>7959100</v>
      </c>
      <c r="D13" s="8">
        <v>1069963.61</v>
      </c>
      <c r="E13" s="26">
        <f t="shared" si="0"/>
        <v>0.1344327386262266</v>
      </c>
      <c r="F13" s="8">
        <v>5618477.81</v>
      </c>
      <c r="G13" s="26">
        <f t="shared" si="1"/>
        <v>0.7059187357867095</v>
      </c>
      <c r="H13" s="9">
        <f t="shared" si="2"/>
        <v>2340622.1900000004</v>
      </c>
      <c r="I13" s="2"/>
    </row>
    <row r="14" spans="1:9" ht="15" customHeight="1">
      <c r="A14" s="25" t="s">
        <v>35</v>
      </c>
      <c r="B14" s="8">
        <v>10000000</v>
      </c>
      <c r="C14" s="8">
        <v>10000000</v>
      </c>
      <c r="D14" s="8">
        <v>354830.74</v>
      </c>
      <c r="E14" s="26">
        <f t="shared" si="0"/>
        <v>0.035483073999999996</v>
      </c>
      <c r="F14" s="8">
        <v>1442615.91</v>
      </c>
      <c r="G14" s="26">
        <f t="shared" si="1"/>
        <v>0.144261591</v>
      </c>
      <c r="H14" s="9">
        <f t="shared" si="2"/>
        <v>8557384.09</v>
      </c>
      <c r="I14" s="2"/>
    </row>
    <row r="15" spans="1:8" ht="15" customHeight="1">
      <c r="A15" s="30" t="s">
        <v>7</v>
      </c>
      <c r="B15" s="31">
        <f>SUM(B16:B17)</f>
        <v>10160100</v>
      </c>
      <c r="C15" s="31">
        <f>SUM(C16:C17)</f>
        <v>10160100</v>
      </c>
      <c r="D15" s="31">
        <f>SUM(D16:D17)</f>
        <v>1307665.0699999998</v>
      </c>
      <c r="E15" s="32">
        <f t="shared" si="0"/>
        <v>0.12870592513853207</v>
      </c>
      <c r="F15" s="31">
        <f>SUM(F16:F17)</f>
        <v>6455741.18</v>
      </c>
      <c r="G15" s="32">
        <f t="shared" si="1"/>
        <v>0.6354013425064714</v>
      </c>
      <c r="H15" s="40">
        <f t="shared" si="2"/>
        <v>3704358.8200000003</v>
      </c>
    </row>
    <row r="16" spans="1:8" ht="15" customHeight="1">
      <c r="A16" s="25" t="s">
        <v>47</v>
      </c>
      <c r="B16" s="8">
        <v>160100</v>
      </c>
      <c r="C16" s="8">
        <v>160100</v>
      </c>
      <c r="D16" s="8">
        <v>20844.14</v>
      </c>
      <c r="E16" s="26">
        <f t="shared" si="0"/>
        <v>0.1301945034353529</v>
      </c>
      <c r="F16" s="8">
        <v>99575.25</v>
      </c>
      <c r="G16" s="26">
        <f t="shared" si="1"/>
        <v>0.6219565896314804</v>
      </c>
      <c r="H16" s="9">
        <f t="shared" si="2"/>
        <v>60524.75</v>
      </c>
    </row>
    <row r="17" spans="1:8" ht="15" customHeight="1">
      <c r="A17" s="25" t="s">
        <v>48</v>
      </c>
      <c r="B17" s="8">
        <v>10000000</v>
      </c>
      <c r="C17" s="8">
        <v>10000000</v>
      </c>
      <c r="D17" s="8">
        <v>1286820.93</v>
      </c>
      <c r="E17" s="26">
        <f t="shared" si="0"/>
        <v>0.128682093</v>
      </c>
      <c r="F17" s="8">
        <v>6356165.93</v>
      </c>
      <c r="G17" s="26">
        <f t="shared" si="1"/>
        <v>0.635616593</v>
      </c>
      <c r="H17" s="9">
        <f t="shared" si="2"/>
        <v>3643834.0700000003</v>
      </c>
    </row>
    <row r="18" spans="1:8" ht="15" customHeight="1">
      <c r="A18" s="30" t="s">
        <v>8</v>
      </c>
      <c r="B18" s="31">
        <f>SUM(B19:B22)</f>
        <v>5332700</v>
      </c>
      <c r="C18" s="31">
        <f>SUM(C19:C22)</f>
        <v>5336037.82</v>
      </c>
      <c r="D18" s="31">
        <f>SUM(D19:D22)</f>
        <v>4326363.71</v>
      </c>
      <c r="E18" s="32">
        <f t="shared" si="0"/>
        <v>0.8107820551391819</v>
      </c>
      <c r="F18" s="31">
        <f>SUM(F19:F22)</f>
        <v>7048144.5</v>
      </c>
      <c r="G18" s="32">
        <f t="shared" si="1"/>
        <v>1.3208572985713958</v>
      </c>
      <c r="H18" s="40">
        <f t="shared" si="2"/>
        <v>-1712106.6799999997</v>
      </c>
    </row>
    <row r="19" spans="1:8" ht="15" customHeight="1">
      <c r="A19" s="25" t="s">
        <v>49</v>
      </c>
      <c r="B19" s="8">
        <v>9500</v>
      </c>
      <c r="C19" s="8">
        <v>9500</v>
      </c>
      <c r="D19" s="8">
        <v>2291.02</v>
      </c>
      <c r="E19" s="26">
        <f t="shared" si="0"/>
        <v>0.24115999999999999</v>
      </c>
      <c r="F19" s="8">
        <v>6369.06</v>
      </c>
      <c r="G19" s="26">
        <f t="shared" si="1"/>
        <v>0.6704273684210527</v>
      </c>
      <c r="H19" s="9">
        <f t="shared" si="2"/>
        <v>3130.9399999999996</v>
      </c>
    </row>
    <row r="20" spans="1:8" ht="15" customHeight="1">
      <c r="A20" s="25" t="s">
        <v>50</v>
      </c>
      <c r="B20" s="8">
        <v>5078900</v>
      </c>
      <c r="C20" s="8">
        <v>5082237.82</v>
      </c>
      <c r="D20" s="8">
        <v>306072.69</v>
      </c>
      <c r="E20" s="26">
        <f t="shared" si="0"/>
        <v>0.06022399990719049</v>
      </c>
      <c r="F20" s="8">
        <v>2892175.44</v>
      </c>
      <c r="G20" s="26">
        <f t="shared" si="1"/>
        <v>0.5690751874338694</v>
      </c>
      <c r="H20" s="9">
        <f t="shared" si="2"/>
        <v>2190062.3800000004</v>
      </c>
    </row>
    <row r="21" spans="1:8" ht="15" customHeight="1">
      <c r="A21" s="25" t="s">
        <v>51</v>
      </c>
      <c r="B21" s="8">
        <v>244300</v>
      </c>
      <c r="C21" s="8">
        <v>244300</v>
      </c>
      <c r="D21" s="8">
        <v>18000</v>
      </c>
      <c r="E21" s="26">
        <f t="shared" si="0"/>
        <v>0.07367990176013099</v>
      </c>
      <c r="F21" s="8">
        <v>149600</v>
      </c>
      <c r="G21" s="26">
        <f t="shared" si="1"/>
        <v>0.6123618501841998</v>
      </c>
      <c r="H21" s="9">
        <f t="shared" si="2"/>
        <v>94700</v>
      </c>
    </row>
    <row r="22" spans="1:8" ht="15" customHeight="1">
      <c r="A22" s="25" t="s">
        <v>52</v>
      </c>
      <c r="B22" s="8">
        <v>0</v>
      </c>
      <c r="C22" s="8">
        <v>0</v>
      </c>
      <c r="D22" s="8">
        <v>4000000</v>
      </c>
      <c r="E22" s="34" t="s">
        <v>53</v>
      </c>
      <c r="F22" s="8">
        <v>4000000</v>
      </c>
      <c r="G22" s="34" t="s">
        <v>53</v>
      </c>
      <c r="H22" s="9">
        <f t="shared" si="2"/>
        <v>-4000000</v>
      </c>
    </row>
    <row r="23" spans="1:8" ht="15" customHeight="1">
      <c r="A23" s="30" t="s">
        <v>54</v>
      </c>
      <c r="B23" s="31">
        <v>0</v>
      </c>
      <c r="C23" s="31">
        <v>0</v>
      </c>
      <c r="D23" s="31">
        <v>0</v>
      </c>
      <c r="E23" s="35" t="s">
        <v>53</v>
      </c>
      <c r="F23" s="31">
        <v>0</v>
      </c>
      <c r="G23" s="31">
        <v>0</v>
      </c>
      <c r="H23" s="33">
        <f t="shared" si="2"/>
        <v>0</v>
      </c>
    </row>
    <row r="24" spans="1:8" ht="15" customHeight="1">
      <c r="A24" s="30" t="s">
        <v>55</v>
      </c>
      <c r="B24" s="31">
        <v>0</v>
      </c>
      <c r="C24" s="31">
        <v>0</v>
      </c>
      <c r="D24" s="31">
        <v>0</v>
      </c>
      <c r="E24" s="35" t="s">
        <v>53</v>
      </c>
      <c r="F24" s="31">
        <v>0</v>
      </c>
      <c r="G24" s="31">
        <v>0</v>
      </c>
      <c r="H24" s="33">
        <f t="shared" si="2"/>
        <v>0</v>
      </c>
    </row>
    <row r="25" spans="1:8" ht="15" customHeight="1">
      <c r="A25" s="30" t="s">
        <v>56</v>
      </c>
      <c r="B25" s="31">
        <v>0</v>
      </c>
      <c r="C25" s="31">
        <v>0</v>
      </c>
      <c r="D25" s="31">
        <v>0</v>
      </c>
      <c r="E25" s="35" t="s">
        <v>53</v>
      </c>
      <c r="F25" s="31">
        <v>0</v>
      </c>
      <c r="G25" s="31">
        <v>0</v>
      </c>
      <c r="H25" s="33">
        <f t="shared" si="2"/>
        <v>0</v>
      </c>
    </row>
    <row r="26" spans="1:9" ht="15" customHeight="1">
      <c r="A26" s="30" t="s">
        <v>9</v>
      </c>
      <c r="B26" s="31">
        <f>SUM(B27+B28-B29)</f>
        <v>233729650</v>
      </c>
      <c r="C26" s="31">
        <f>SUM(C27+C28-C29)</f>
        <v>236563908.78000003</v>
      </c>
      <c r="D26" s="31">
        <f>SUM(D27+D28-D29)</f>
        <v>35935007.56</v>
      </c>
      <c r="E26" s="32">
        <f aca="true" t="shared" si="3" ref="E26:E39">D26/C26</f>
        <v>0.15190401505167417</v>
      </c>
      <c r="F26" s="31">
        <f>SUM(F27+F28-F29)</f>
        <v>191520550.82999998</v>
      </c>
      <c r="G26" s="32">
        <f aca="true" t="shared" si="4" ref="G26:G39">F26/C26</f>
        <v>0.8095932799627118</v>
      </c>
      <c r="H26" s="40">
        <f t="shared" si="2"/>
        <v>45043357.95000005</v>
      </c>
      <c r="I26" s="2"/>
    </row>
    <row r="27" spans="1:9" ht="15" customHeight="1">
      <c r="A27" s="25" t="s">
        <v>57</v>
      </c>
      <c r="B27" s="8">
        <v>261501010</v>
      </c>
      <c r="C27" s="8">
        <v>262608699.65</v>
      </c>
      <c r="D27" s="8">
        <v>39324069.27</v>
      </c>
      <c r="E27" s="26">
        <f t="shared" si="3"/>
        <v>0.14974397010613277</v>
      </c>
      <c r="F27" s="8">
        <v>213970363.73</v>
      </c>
      <c r="G27" s="26">
        <f t="shared" si="4"/>
        <v>0.814787796501699</v>
      </c>
      <c r="H27" s="9">
        <f t="shared" si="2"/>
        <v>48638335.92000002</v>
      </c>
      <c r="I27" s="2"/>
    </row>
    <row r="28" spans="1:9" ht="15" customHeight="1">
      <c r="A28" s="25" t="s">
        <v>58</v>
      </c>
      <c r="B28" s="8">
        <v>6654000</v>
      </c>
      <c r="C28" s="8">
        <v>8380569.13</v>
      </c>
      <c r="D28" s="8">
        <v>1570171.57</v>
      </c>
      <c r="E28" s="26">
        <f t="shared" si="3"/>
        <v>0.18735858455951906</v>
      </c>
      <c r="F28" s="8">
        <v>5514077.29</v>
      </c>
      <c r="G28" s="26">
        <f t="shared" si="4"/>
        <v>0.657959764362686</v>
      </c>
      <c r="H28" s="9">
        <f t="shared" si="2"/>
        <v>2866491.84</v>
      </c>
      <c r="I28" s="2"/>
    </row>
    <row r="29" spans="1:9" ht="15" customHeight="1">
      <c r="A29" s="25" t="s">
        <v>30</v>
      </c>
      <c r="B29" s="8">
        <v>34425360</v>
      </c>
      <c r="C29" s="8">
        <v>34425360</v>
      </c>
      <c r="D29" s="8">
        <v>4959233.28</v>
      </c>
      <c r="E29" s="26">
        <f t="shared" si="3"/>
        <v>0.14405755756802543</v>
      </c>
      <c r="F29" s="8">
        <v>27963890.19</v>
      </c>
      <c r="G29" s="26">
        <f t="shared" si="4"/>
        <v>0.8123049458306318</v>
      </c>
      <c r="H29" s="9">
        <f t="shared" si="2"/>
        <v>6461469.809999999</v>
      </c>
      <c r="I29" s="2"/>
    </row>
    <row r="30" spans="1:8" ht="15" customHeight="1">
      <c r="A30" s="30" t="s">
        <v>10</v>
      </c>
      <c r="B30" s="31">
        <f>SUM(B31:B34)</f>
        <v>22420590</v>
      </c>
      <c r="C30" s="31">
        <f>SUM(C31:C34)</f>
        <v>24614064.009999998</v>
      </c>
      <c r="D30" s="31">
        <f>SUM(D31:D34)</f>
        <v>5527587.43</v>
      </c>
      <c r="E30" s="32">
        <f t="shared" si="3"/>
        <v>0.22457028744843993</v>
      </c>
      <c r="F30" s="31">
        <f>SUM(F31:F34)</f>
        <v>21586010.36</v>
      </c>
      <c r="G30" s="32">
        <f t="shared" si="4"/>
        <v>0.8769787204270784</v>
      </c>
      <c r="H30" s="40">
        <f t="shared" si="2"/>
        <v>3028053.6499999985</v>
      </c>
    </row>
    <row r="31" spans="1:8" ht="15" customHeight="1">
      <c r="A31" s="25" t="s">
        <v>59</v>
      </c>
      <c r="B31" s="8">
        <v>9660900</v>
      </c>
      <c r="C31" s="8">
        <v>11794874.01</v>
      </c>
      <c r="D31" s="8">
        <v>3113876.21</v>
      </c>
      <c r="E31" s="26">
        <f t="shared" si="3"/>
        <v>0.2640024986583134</v>
      </c>
      <c r="F31" s="8">
        <v>11507688.17</v>
      </c>
      <c r="G31" s="26">
        <f t="shared" si="4"/>
        <v>0.9756516398770757</v>
      </c>
      <c r="H31" s="9">
        <f t="shared" si="2"/>
        <v>287185.83999999985</v>
      </c>
    </row>
    <row r="32" spans="1:8" ht="15" customHeight="1">
      <c r="A32" s="25" t="s">
        <v>60</v>
      </c>
      <c r="B32" s="8">
        <v>437290</v>
      </c>
      <c r="C32" s="8">
        <v>437290</v>
      </c>
      <c r="D32" s="8">
        <v>117982.3</v>
      </c>
      <c r="E32" s="26">
        <f t="shared" si="3"/>
        <v>0.26980333417183106</v>
      </c>
      <c r="F32" s="8">
        <v>528410.14</v>
      </c>
      <c r="G32" s="26">
        <f t="shared" si="4"/>
        <v>1.2083746255345422</v>
      </c>
      <c r="H32" s="9">
        <f t="shared" si="2"/>
        <v>-91120.14000000001</v>
      </c>
    </row>
    <row r="33" spans="1:8" ht="15" customHeight="1">
      <c r="A33" s="25" t="s">
        <v>61</v>
      </c>
      <c r="B33" s="8">
        <v>10282100</v>
      </c>
      <c r="C33" s="8">
        <v>10282100</v>
      </c>
      <c r="D33" s="8">
        <v>1941954.34</v>
      </c>
      <c r="E33" s="26">
        <f t="shared" si="3"/>
        <v>0.18886748232364983</v>
      </c>
      <c r="F33" s="8">
        <v>5507367.54</v>
      </c>
      <c r="G33" s="26">
        <f t="shared" si="4"/>
        <v>0.5356267241127786</v>
      </c>
      <c r="H33" s="9">
        <f t="shared" si="2"/>
        <v>4774732.46</v>
      </c>
    </row>
    <row r="34" spans="1:8" ht="15" customHeight="1">
      <c r="A34" s="25" t="s">
        <v>62</v>
      </c>
      <c r="B34" s="8">
        <v>2040300</v>
      </c>
      <c r="C34" s="8">
        <v>2099800</v>
      </c>
      <c r="D34" s="8">
        <v>353774.58</v>
      </c>
      <c r="E34" s="26">
        <f t="shared" si="3"/>
        <v>0.16848013144108964</v>
      </c>
      <c r="F34" s="8">
        <v>4042544.51</v>
      </c>
      <c r="G34" s="26">
        <f t="shared" si="4"/>
        <v>1.9252045480521953</v>
      </c>
      <c r="H34" s="9">
        <f t="shared" si="2"/>
        <v>-1942744.5099999998</v>
      </c>
    </row>
    <row r="35" spans="1:8" ht="15" customHeight="1">
      <c r="A35" s="17" t="s">
        <v>11</v>
      </c>
      <c r="B35" s="15">
        <f>SUM(B36+B39+B42+B43+B47)</f>
        <v>30700200</v>
      </c>
      <c r="C35" s="15">
        <f>SUM(C36+C39+C42+C43+C47)</f>
        <v>38392152.17</v>
      </c>
      <c r="D35" s="15">
        <f>SUM(D36+D39+D42+D43+D47)</f>
        <v>3273746.7180000003</v>
      </c>
      <c r="E35" s="27">
        <f t="shared" si="3"/>
        <v>0.08527124771499883</v>
      </c>
      <c r="F35" s="15">
        <f>SUM(F36+F39+F42+F43+F47)</f>
        <v>12555085.4</v>
      </c>
      <c r="G35" s="27">
        <f t="shared" si="4"/>
        <v>0.3270221826691619</v>
      </c>
      <c r="H35" s="16">
        <f t="shared" si="2"/>
        <v>25837066.770000003</v>
      </c>
    </row>
    <row r="36" spans="1:8" ht="15" customHeight="1">
      <c r="A36" s="30" t="s">
        <v>12</v>
      </c>
      <c r="B36" s="31">
        <f>SUM(B37:B38)</f>
        <v>21010000</v>
      </c>
      <c r="C36" s="31">
        <f>SUM(C37:C38)</f>
        <v>23653499.03</v>
      </c>
      <c r="D36" s="31">
        <f>SUM(D37:D38)</f>
        <v>2210900.12</v>
      </c>
      <c r="E36" s="32">
        <f t="shared" si="3"/>
        <v>0.09347031985398399</v>
      </c>
      <c r="F36" s="31">
        <f>SUM(F37:F38)</f>
        <v>7071445.17</v>
      </c>
      <c r="G36" s="32">
        <f t="shared" si="4"/>
        <v>0.2989597928421163</v>
      </c>
      <c r="H36" s="40">
        <f>C36-F36</f>
        <v>16582053.860000001</v>
      </c>
    </row>
    <row r="37" spans="1:8" ht="15" customHeight="1">
      <c r="A37" s="25" t="s">
        <v>96</v>
      </c>
      <c r="B37" s="8">
        <v>21010000</v>
      </c>
      <c r="C37" s="8">
        <v>21448499.03</v>
      </c>
      <c r="D37" s="8">
        <v>2210900.12</v>
      </c>
      <c r="E37" s="26">
        <f t="shared" si="3"/>
        <v>0.10307947968329231</v>
      </c>
      <c r="F37" s="8">
        <v>7071445.17</v>
      </c>
      <c r="G37" s="26">
        <f t="shared" si="4"/>
        <v>0.3296941739423898</v>
      </c>
      <c r="H37" s="9">
        <f t="shared" si="2"/>
        <v>14377053.860000001</v>
      </c>
    </row>
    <row r="38" spans="1:8" ht="15" customHeight="1">
      <c r="A38" s="25" t="s">
        <v>97</v>
      </c>
      <c r="B38" s="8">
        <v>0</v>
      </c>
      <c r="C38" s="8">
        <v>2205000</v>
      </c>
      <c r="D38" s="8">
        <v>0</v>
      </c>
      <c r="E38" s="26">
        <f t="shared" si="3"/>
        <v>0</v>
      </c>
      <c r="F38" s="8">
        <v>0</v>
      </c>
      <c r="G38" s="26">
        <f t="shared" si="4"/>
        <v>0</v>
      </c>
      <c r="H38" s="9">
        <f t="shared" si="2"/>
        <v>2205000</v>
      </c>
    </row>
    <row r="39" spans="1:8" ht="15" customHeight="1">
      <c r="A39" s="30" t="s">
        <v>13</v>
      </c>
      <c r="B39" s="31">
        <f>SUM(B40:B41)</f>
        <v>50000</v>
      </c>
      <c r="C39" s="31">
        <f>SUM(C40:C41)</f>
        <v>50000</v>
      </c>
      <c r="D39" s="31">
        <f>SUM(D40:D41)</f>
        <v>0</v>
      </c>
      <c r="E39" s="32">
        <f t="shared" si="3"/>
        <v>0</v>
      </c>
      <c r="F39" s="31">
        <f>SUM(F40:F41)</f>
        <v>0</v>
      </c>
      <c r="G39" s="32">
        <f t="shared" si="4"/>
        <v>0</v>
      </c>
      <c r="H39" s="40">
        <f t="shared" si="2"/>
        <v>50000</v>
      </c>
    </row>
    <row r="40" spans="1:8" ht="15" customHeight="1">
      <c r="A40" s="25" t="s">
        <v>63</v>
      </c>
      <c r="B40" s="8">
        <v>0</v>
      </c>
      <c r="C40" s="8">
        <v>0</v>
      </c>
      <c r="D40" s="8">
        <v>0</v>
      </c>
      <c r="E40" s="34" t="s">
        <v>53</v>
      </c>
      <c r="F40" s="8">
        <v>0</v>
      </c>
      <c r="G40" s="34" t="s">
        <v>53</v>
      </c>
      <c r="H40" s="9">
        <f t="shared" si="2"/>
        <v>0</v>
      </c>
    </row>
    <row r="41" spans="1:8" ht="15" customHeight="1">
      <c r="A41" s="25" t="s">
        <v>64</v>
      </c>
      <c r="B41" s="8">
        <v>50000</v>
      </c>
      <c r="C41" s="8">
        <v>50000</v>
      </c>
      <c r="D41" s="8">
        <v>0</v>
      </c>
      <c r="E41" s="26">
        <f>D41/C41</f>
        <v>0</v>
      </c>
      <c r="F41" s="8">
        <v>0</v>
      </c>
      <c r="G41" s="26">
        <f>F41/C41</f>
        <v>0</v>
      </c>
      <c r="H41" s="9">
        <f t="shared" si="2"/>
        <v>50000</v>
      </c>
    </row>
    <row r="42" spans="1:8" ht="15" customHeight="1">
      <c r="A42" s="30" t="s">
        <v>14</v>
      </c>
      <c r="B42" s="31">
        <v>0</v>
      </c>
      <c r="C42" s="31">
        <v>0</v>
      </c>
      <c r="D42" s="31">
        <v>0</v>
      </c>
      <c r="E42" s="35" t="s">
        <v>53</v>
      </c>
      <c r="F42" s="31">
        <v>0</v>
      </c>
      <c r="G42" s="31">
        <v>0</v>
      </c>
      <c r="H42" s="33">
        <f t="shared" si="2"/>
        <v>0</v>
      </c>
    </row>
    <row r="43" spans="1:8" ht="15" customHeight="1">
      <c r="A43" s="30" t="s">
        <v>15</v>
      </c>
      <c r="B43" s="31">
        <f>SUM(B44:B46)</f>
        <v>9640200</v>
      </c>
      <c r="C43" s="31">
        <f>SUM(C44:C46)</f>
        <v>14688653.14</v>
      </c>
      <c r="D43" s="31">
        <f>SUM(D44:D46)</f>
        <v>1062846.598</v>
      </c>
      <c r="E43" s="32">
        <f>D43/C43</f>
        <v>0.07235834272004601</v>
      </c>
      <c r="F43" s="31">
        <f>SUM(F44:F46)</f>
        <v>5483640.23</v>
      </c>
      <c r="G43" s="32">
        <f>F43/C43</f>
        <v>0.373324918066654</v>
      </c>
      <c r="H43" s="40">
        <f t="shared" si="2"/>
        <v>9205012.91</v>
      </c>
    </row>
    <row r="44" spans="1:8" ht="15" customHeight="1">
      <c r="A44" s="25" t="s">
        <v>57</v>
      </c>
      <c r="B44" s="8">
        <v>220200</v>
      </c>
      <c r="C44" s="8">
        <v>220200</v>
      </c>
      <c r="D44" s="8">
        <v>0</v>
      </c>
      <c r="E44" s="26">
        <f>D44/C44</f>
        <v>0</v>
      </c>
      <c r="F44" s="8">
        <v>0</v>
      </c>
      <c r="G44" s="26">
        <f>F44/C44</f>
        <v>0</v>
      </c>
      <c r="H44" s="9">
        <f t="shared" si="2"/>
        <v>220200</v>
      </c>
    </row>
    <row r="45" spans="1:8" ht="15" customHeight="1">
      <c r="A45" s="25" t="s">
        <v>65</v>
      </c>
      <c r="B45" s="8">
        <v>0</v>
      </c>
      <c r="C45" s="8">
        <v>0</v>
      </c>
      <c r="D45" s="8">
        <v>0</v>
      </c>
      <c r="E45" s="34" t="s">
        <v>53</v>
      </c>
      <c r="F45" s="8">
        <v>0</v>
      </c>
      <c r="G45" s="34" t="s">
        <v>53</v>
      </c>
      <c r="H45" s="9">
        <f t="shared" si="2"/>
        <v>0</v>
      </c>
    </row>
    <row r="46" spans="1:8" ht="15" customHeight="1">
      <c r="A46" s="25" t="s">
        <v>58</v>
      </c>
      <c r="B46" s="8">
        <v>9420000</v>
      </c>
      <c r="C46" s="8">
        <v>14468453.14</v>
      </c>
      <c r="D46" s="8">
        <v>1062846.598</v>
      </c>
      <c r="E46" s="26">
        <f>D46/C46</f>
        <v>0.07345958740133847</v>
      </c>
      <c r="F46" s="8">
        <v>5483640.23</v>
      </c>
      <c r="G46" s="26">
        <f>F46/C46</f>
        <v>0.37900666898797447</v>
      </c>
      <c r="H46" s="9">
        <f t="shared" si="2"/>
        <v>8984812.91</v>
      </c>
    </row>
    <row r="47" spans="1:8" ht="15" customHeight="1">
      <c r="A47" s="30" t="s">
        <v>16</v>
      </c>
      <c r="B47" s="31">
        <v>0</v>
      </c>
      <c r="C47" s="31">
        <v>0</v>
      </c>
      <c r="D47" s="31">
        <v>0</v>
      </c>
      <c r="E47" s="35" t="s">
        <v>53</v>
      </c>
      <c r="F47" s="31">
        <v>0</v>
      </c>
      <c r="G47" s="31">
        <v>0</v>
      </c>
      <c r="H47" s="33">
        <f t="shared" si="2"/>
        <v>0</v>
      </c>
    </row>
    <row r="48" spans="1:8" ht="15" customHeight="1">
      <c r="A48" s="14" t="s">
        <v>17</v>
      </c>
      <c r="B48" s="15">
        <f>SUM(B10+B35)</f>
        <v>473000000</v>
      </c>
      <c r="C48" s="15">
        <f>SUM(C10+C35)</f>
        <v>485723022.78000003</v>
      </c>
      <c r="D48" s="15">
        <f>SUM(D10+D35)</f>
        <v>72807417.438</v>
      </c>
      <c r="E48" s="27">
        <f>D48/C48</f>
        <v>0.1498949278156347</v>
      </c>
      <c r="F48" s="15">
        <f>SUM(F10+F35)</f>
        <v>377242710.28</v>
      </c>
      <c r="G48" s="27">
        <f>F48/C48</f>
        <v>0.7766621975645277</v>
      </c>
      <c r="H48" s="16">
        <f t="shared" si="2"/>
        <v>108480312.50000006</v>
      </c>
    </row>
    <row r="49" spans="1:8" s="36" customFormat="1" ht="15" customHeight="1">
      <c r="A49" s="46" t="s">
        <v>66</v>
      </c>
      <c r="B49" s="15">
        <v>0</v>
      </c>
      <c r="C49" s="15">
        <v>0</v>
      </c>
      <c r="D49" s="15">
        <v>0</v>
      </c>
      <c r="E49" s="47" t="s">
        <v>53</v>
      </c>
      <c r="F49" s="15"/>
      <c r="G49" s="48">
        <v>0</v>
      </c>
      <c r="H49" s="16">
        <v>0</v>
      </c>
    </row>
    <row r="50" spans="1:8" s="36" customFormat="1" ht="15" customHeight="1">
      <c r="A50" s="46" t="s">
        <v>67</v>
      </c>
      <c r="B50" s="15">
        <f aca="true" t="shared" si="5" ref="B50:G50">B48</f>
        <v>473000000</v>
      </c>
      <c r="C50" s="15">
        <f t="shared" si="5"/>
        <v>485723022.78000003</v>
      </c>
      <c r="D50" s="15">
        <f t="shared" si="5"/>
        <v>72807417.438</v>
      </c>
      <c r="E50" s="27">
        <f t="shared" si="5"/>
        <v>0.1498949278156347</v>
      </c>
      <c r="F50" s="15">
        <f>F48+F49</f>
        <v>377242710.28</v>
      </c>
      <c r="G50" s="27">
        <f t="shared" si="5"/>
        <v>0.7766621975645277</v>
      </c>
      <c r="H50" s="16">
        <f>H48-F49</f>
        <v>108480312.50000006</v>
      </c>
    </row>
    <row r="51" spans="1:8" s="36" customFormat="1" ht="15" customHeight="1">
      <c r="A51" s="49" t="s">
        <v>68</v>
      </c>
      <c r="B51" s="15"/>
      <c r="C51" s="15"/>
      <c r="D51" s="15"/>
      <c r="E51" s="47" t="s">
        <v>53</v>
      </c>
      <c r="F51" s="15">
        <v>13009393.21</v>
      </c>
      <c r="G51" s="48">
        <v>0</v>
      </c>
      <c r="H51" s="16">
        <v>0</v>
      </c>
    </row>
    <row r="52" spans="1:8" s="36" customFormat="1" ht="15" customHeight="1" thickBot="1">
      <c r="A52" s="50" t="s">
        <v>69</v>
      </c>
      <c r="B52" s="20">
        <v>0</v>
      </c>
      <c r="C52" s="20">
        <v>0</v>
      </c>
      <c r="D52" s="20">
        <v>0</v>
      </c>
      <c r="E52" s="51" t="s">
        <v>53</v>
      </c>
      <c r="F52" s="20">
        <f>F51</f>
        <v>13009393.21</v>
      </c>
      <c r="G52" s="52">
        <v>0</v>
      </c>
      <c r="H52" s="45">
        <v>0</v>
      </c>
    </row>
    <row r="53" spans="1:8" s="36" customFormat="1" ht="15" customHeight="1" thickTop="1">
      <c r="A53" s="37"/>
      <c r="B53" s="38"/>
      <c r="C53" s="38"/>
      <c r="D53" s="38"/>
      <c r="E53" s="39"/>
      <c r="F53" s="38"/>
      <c r="G53" s="39"/>
      <c r="H53" s="38"/>
    </row>
    <row r="55" spans="1:7" ht="14.25">
      <c r="A55" s="53" t="s">
        <v>22</v>
      </c>
      <c r="B55" s="55" t="s">
        <v>23</v>
      </c>
      <c r="C55" s="55"/>
      <c r="D55" s="54"/>
      <c r="E55" s="53" t="s">
        <v>95</v>
      </c>
      <c r="F55" s="53"/>
      <c r="G55" s="21" t="s">
        <v>93</v>
      </c>
    </row>
    <row r="56" spans="1:9" ht="15">
      <c r="A56" s="53" t="s">
        <v>26</v>
      </c>
      <c r="B56" s="55" t="s">
        <v>27</v>
      </c>
      <c r="C56" s="55"/>
      <c r="D56" s="54"/>
      <c r="E56" s="53" t="s">
        <v>25</v>
      </c>
      <c r="F56" s="53"/>
      <c r="G56" s="21" t="s">
        <v>24</v>
      </c>
      <c r="I56" s="3"/>
    </row>
    <row r="57" spans="1:4" ht="14.25">
      <c r="A57" s="53" t="s">
        <v>28</v>
      </c>
      <c r="B57" s="55" t="s">
        <v>29</v>
      </c>
      <c r="C57" s="55"/>
      <c r="D57" s="54"/>
    </row>
    <row r="61" spans="1:3" ht="14.25">
      <c r="A61" s="22"/>
      <c r="B61" s="23"/>
      <c r="C61" s="23"/>
    </row>
    <row r="62" spans="1:8" ht="15">
      <c r="A62" s="4"/>
      <c r="B62" s="5"/>
      <c r="C62" s="5"/>
      <c r="D62" s="5"/>
      <c r="E62" s="5"/>
      <c r="F62" s="5"/>
      <c r="G62" s="5"/>
      <c r="H62" s="5"/>
    </row>
  </sheetData>
  <sheetProtection selectLockedCells="1"/>
  <mergeCells count="13">
    <mergeCell ref="D8:G8"/>
    <mergeCell ref="H8:H9"/>
    <mergeCell ref="B55:C55"/>
    <mergeCell ref="B56:C56"/>
    <mergeCell ref="B57:C57"/>
    <mergeCell ref="A1:H1"/>
    <mergeCell ref="A2:H2"/>
    <mergeCell ref="A3:H3"/>
    <mergeCell ref="A6:H6"/>
    <mergeCell ref="A7:A8"/>
    <mergeCell ref="B7:H7"/>
    <mergeCell ref="B8:B9"/>
    <mergeCell ref="C8:C9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34" max="7" man="1"/>
  </rowBreaks>
  <ignoredErrors>
    <ignoredError sqref="C11:D11 F11 G26:G29 B26:D26 B30:D30 F26 F30 G30:G34 H26 H30 H18 H15 B15:D15 F15" unlockedFormula="1"/>
    <ignoredError sqref="G11:G14 G15:G21 E12:E14 E15:E21 E11 E26:E29 E30:E34 B18:D18 F18" formula="1" unlockedFormula="1"/>
    <ignoredError sqref="B18:D18 F18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zoomScalePageLayoutView="0" workbookViewId="0" topLeftCell="A1">
      <selection activeCell="E21" sqref="E21"/>
    </sheetView>
  </sheetViews>
  <sheetFormatPr defaultColWidth="9.140625" defaultRowHeight="12.75"/>
  <cols>
    <col min="1" max="1" width="40.7109375" style="1" customWidth="1"/>
    <col min="2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8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8">
      <c r="A4" s="12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12" t="s">
        <v>94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59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s="36" customFormat="1" ht="15" customHeight="1" thickTop="1">
      <c r="A7" s="60" t="s">
        <v>71</v>
      </c>
      <c r="B7" s="62" t="s">
        <v>70</v>
      </c>
      <c r="C7" s="62"/>
      <c r="D7" s="62"/>
      <c r="E7" s="62"/>
      <c r="F7" s="62"/>
      <c r="G7" s="62"/>
      <c r="H7" s="62"/>
      <c r="I7" s="62"/>
      <c r="J7" s="62"/>
      <c r="K7" s="63"/>
    </row>
    <row r="8" spans="1:11" s="36" customFormat="1" ht="15" customHeight="1">
      <c r="A8" s="61"/>
      <c r="B8" s="64" t="s">
        <v>73</v>
      </c>
      <c r="C8" s="64" t="s">
        <v>87</v>
      </c>
      <c r="D8" s="67" t="s">
        <v>74</v>
      </c>
      <c r="E8" s="67"/>
      <c r="F8" s="67" t="s">
        <v>77</v>
      </c>
      <c r="G8" s="67" t="s">
        <v>78</v>
      </c>
      <c r="H8" s="67"/>
      <c r="I8" s="67" t="s">
        <v>80</v>
      </c>
      <c r="J8" s="28" t="s">
        <v>81</v>
      </c>
      <c r="K8" s="41" t="s">
        <v>83</v>
      </c>
    </row>
    <row r="9" spans="1:11" s="36" customFormat="1" ht="15" customHeight="1">
      <c r="A9" s="29" t="s">
        <v>72</v>
      </c>
      <c r="B9" s="64"/>
      <c r="C9" s="64"/>
      <c r="D9" s="28" t="s">
        <v>75</v>
      </c>
      <c r="E9" s="28" t="s">
        <v>76</v>
      </c>
      <c r="F9" s="67"/>
      <c r="G9" s="28" t="s">
        <v>75</v>
      </c>
      <c r="H9" s="28" t="s">
        <v>79</v>
      </c>
      <c r="I9" s="67"/>
      <c r="J9" s="28" t="s">
        <v>82</v>
      </c>
      <c r="K9" s="41" t="s">
        <v>84</v>
      </c>
    </row>
    <row r="10" spans="1:11" ht="15" customHeight="1">
      <c r="A10" s="17" t="s">
        <v>18</v>
      </c>
      <c r="B10" s="15">
        <f aca="true" t="shared" si="0" ref="B10:K10">SUM(B11:B13)</f>
        <v>418251072</v>
      </c>
      <c r="C10" s="15">
        <f t="shared" si="0"/>
        <v>438209494.39</v>
      </c>
      <c r="D10" s="15">
        <f t="shared" si="0"/>
        <v>48489127.18</v>
      </c>
      <c r="E10" s="15">
        <f t="shared" si="0"/>
        <v>366247908.22</v>
      </c>
      <c r="F10" s="15">
        <f t="shared" si="0"/>
        <v>71961586.16999997</v>
      </c>
      <c r="G10" s="15">
        <f t="shared" si="0"/>
        <v>71908260.75</v>
      </c>
      <c r="H10" s="15">
        <f t="shared" si="0"/>
        <v>337381945.28999996</v>
      </c>
      <c r="I10" s="15">
        <f t="shared" si="0"/>
        <v>100827549.10000001</v>
      </c>
      <c r="J10" s="15">
        <f t="shared" si="0"/>
        <v>322410630.61</v>
      </c>
      <c r="K10" s="16">
        <f t="shared" si="0"/>
        <v>0</v>
      </c>
    </row>
    <row r="11" spans="1:11" ht="15" customHeight="1">
      <c r="A11" s="13" t="s">
        <v>85</v>
      </c>
      <c r="B11" s="8">
        <v>212862566</v>
      </c>
      <c r="C11" s="8">
        <v>220734345.2</v>
      </c>
      <c r="D11" s="8">
        <v>35142721.75</v>
      </c>
      <c r="E11" s="8">
        <v>172161875.19</v>
      </c>
      <c r="F11" s="8">
        <f>C11-E11</f>
        <v>48572470.00999999</v>
      </c>
      <c r="G11" s="8">
        <v>35171766.32</v>
      </c>
      <c r="H11" s="8">
        <v>172108991.14</v>
      </c>
      <c r="I11" s="8">
        <f>C11-H11</f>
        <v>48625354.06</v>
      </c>
      <c r="J11" s="8">
        <v>167877541.56</v>
      </c>
      <c r="K11" s="9">
        <v>0</v>
      </c>
    </row>
    <row r="12" spans="1:11" ht="15" customHeight="1">
      <c r="A12" s="13" t="s">
        <v>86</v>
      </c>
      <c r="B12" s="8">
        <v>5584410</v>
      </c>
      <c r="C12" s="8">
        <v>4864410</v>
      </c>
      <c r="D12" s="8">
        <v>744464.69</v>
      </c>
      <c r="E12" s="8">
        <v>3646160.92</v>
      </c>
      <c r="F12" s="8">
        <f>C12-E12</f>
        <v>1218249.08</v>
      </c>
      <c r="G12" s="8">
        <v>768328.09</v>
      </c>
      <c r="H12" s="8">
        <v>3646160.92</v>
      </c>
      <c r="I12" s="8">
        <f>C12-H12</f>
        <v>1218249.08</v>
      </c>
      <c r="J12" s="8">
        <v>3646160.92</v>
      </c>
      <c r="K12" s="9">
        <v>0</v>
      </c>
    </row>
    <row r="13" spans="1:11" ht="15" customHeight="1">
      <c r="A13" s="13" t="s">
        <v>19</v>
      </c>
      <c r="B13" s="8">
        <v>199804096</v>
      </c>
      <c r="C13" s="8">
        <v>212610739.19</v>
      </c>
      <c r="D13" s="8">
        <v>12601940.74</v>
      </c>
      <c r="E13" s="8">
        <v>190439872.11</v>
      </c>
      <c r="F13" s="8">
        <f>C13-E13</f>
        <v>22170867.079999983</v>
      </c>
      <c r="G13" s="8">
        <v>35968166.34</v>
      </c>
      <c r="H13" s="8">
        <v>161626793.23</v>
      </c>
      <c r="I13" s="8">
        <f>C13-H13</f>
        <v>50983945.96000001</v>
      </c>
      <c r="J13" s="8">
        <v>150886928.13</v>
      </c>
      <c r="K13" s="9">
        <v>0</v>
      </c>
    </row>
    <row r="14" spans="1:12" ht="15" customHeight="1">
      <c r="A14" s="17" t="s">
        <v>20</v>
      </c>
      <c r="B14" s="15">
        <f aca="true" t="shared" si="1" ref="B14:K14">SUM(B15:B17)</f>
        <v>50327531</v>
      </c>
      <c r="C14" s="15">
        <f t="shared" si="1"/>
        <v>59153947.45</v>
      </c>
      <c r="D14" s="15">
        <f t="shared" si="1"/>
        <v>-4048830.2199999997</v>
      </c>
      <c r="E14" s="15">
        <f t="shared" si="1"/>
        <v>39070406.76</v>
      </c>
      <c r="F14" s="15">
        <f t="shared" si="1"/>
        <v>20083540.69000001</v>
      </c>
      <c r="G14" s="15">
        <f t="shared" si="1"/>
        <v>5132354.29</v>
      </c>
      <c r="H14" s="15">
        <f t="shared" si="1"/>
        <v>25003133.97</v>
      </c>
      <c r="I14" s="15">
        <f t="shared" si="1"/>
        <v>34150813.48</v>
      </c>
      <c r="J14" s="15">
        <f t="shared" si="1"/>
        <v>24011271.659999996</v>
      </c>
      <c r="K14" s="16">
        <f t="shared" si="1"/>
        <v>0</v>
      </c>
      <c r="L14" s="2"/>
    </row>
    <row r="15" spans="1:12" s="36" customFormat="1" ht="15" customHeight="1">
      <c r="A15" s="13" t="s">
        <v>88</v>
      </c>
      <c r="B15" s="43">
        <v>37119060</v>
      </c>
      <c r="C15" s="43">
        <v>46792955.27</v>
      </c>
      <c r="D15" s="43">
        <v>3286126.99</v>
      </c>
      <c r="E15" s="43">
        <v>35143818.16</v>
      </c>
      <c r="F15" s="8">
        <f>C15-E15</f>
        <v>11649137.110000007</v>
      </c>
      <c r="G15" s="43">
        <v>4678064.22</v>
      </c>
      <c r="H15" s="43">
        <v>22338555.85</v>
      </c>
      <c r="I15" s="8">
        <f>C15-H15</f>
        <v>24454399.42</v>
      </c>
      <c r="J15" s="43">
        <v>21346693.54</v>
      </c>
      <c r="K15" s="44">
        <v>0</v>
      </c>
      <c r="L15" s="42"/>
    </row>
    <row r="16" spans="1:12" s="36" customFormat="1" ht="15" customHeight="1">
      <c r="A16" s="13" t="s">
        <v>89</v>
      </c>
      <c r="B16" s="43">
        <v>10011000</v>
      </c>
      <c r="C16" s="43">
        <v>9671000</v>
      </c>
      <c r="D16" s="43">
        <v>-7761035.17</v>
      </c>
      <c r="E16" s="43">
        <v>1727849.29</v>
      </c>
      <c r="F16" s="8">
        <f>C16-E16</f>
        <v>7943150.71</v>
      </c>
      <c r="G16" s="43">
        <v>0</v>
      </c>
      <c r="H16" s="43">
        <v>465838.81</v>
      </c>
      <c r="I16" s="8">
        <f>C16-H16</f>
        <v>9205161.19</v>
      </c>
      <c r="J16" s="43">
        <v>465838.81</v>
      </c>
      <c r="K16" s="44">
        <v>0</v>
      </c>
      <c r="L16" s="42"/>
    </row>
    <row r="17" spans="1:12" s="36" customFormat="1" ht="15" customHeight="1">
      <c r="A17" s="13" t="s">
        <v>92</v>
      </c>
      <c r="B17" s="43">
        <v>3197471</v>
      </c>
      <c r="C17" s="43">
        <v>2689992.18</v>
      </c>
      <c r="D17" s="43">
        <v>426077.96</v>
      </c>
      <c r="E17" s="43">
        <v>2198739.31</v>
      </c>
      <c r="F17" s="8">
        <f>C17-E17</f>
        <v>491252.8700000001</v>
      </c>
      <c r="G17" s="43">
        <v>454290.07</v>
      </c>
      <c r="H17" s="43">
        <v>2198739.31</v>
      </c>
      <c r="I17" s="8">
        <f>C17-H17</f>
        <v>491252.8700000001</v>
      </c>
      <c r="J17" s="43">
        <v>2198739.31</v>
      </c>
      <c r="K17" s="44">
        <v>0</v>
      </c>
      <c r="L17" s="42"/>
    </row>
    <row r="18" spans="1:11" ht="15" customHeight="1">
      <c r="A18" s="17" t="s">
        <v>21</v>
      </c>
      <c r="B18" s="18">
        <v>4421397</v>
      </c>
      <c r="C18" s="18">
        <v>1368974.15</v>
      </c>
      <c r="D18" s="10"/>
      <c r="E18" s="10"/>
      <c r="F18" s="15">
        <f>C18-E18</f>
        <v>1368974.15</v>
      </c>
      <c r="G18" s="10"/>
      <c r="H18" s="10"/>
      <c r="I18" s="15">
        <f>C18-H18</f>
        <v>1368974.15</v>
      </c>
      <c r="J18" s="10"/>
      <c r="K18" s="11"/>
    </row>
    <row r="19" spans="1:11" ht="15" customHeight="1">
      <c r="A19" s="14" t="s">
        <v>90</v>
      </c>
      <c r="B19" s="15">
        <f aca="true" t="shared" si="2" ref="B19:K19">SUM(B10+B14+B18)</f>
        <v>473000000</v>
      </c>
      <c r="C19" s="15">
        <f t="shared" si="2"/>
        <v>498732415.98999995</v>
      </c>
      <c r="D19" s="15">
        <f t="shared" si="2"/>
        <v>44440296.96</v>
      </c>
      <c r="E19" s="15">
        <f t="shared" si="2"/>
        <v>405318314.98</v>
      </c>
      <c r="F19" s="15">
        <f t="shared" si="2"/>
        <v>93414101.00999999</v>
      </c>
      <c r="G19" s="15">
        <f t="shared" si="2"/>
        <v>77040615.04</v>
      </c>
      <c r="H19" s="15">
        <f t="shared" si="2"/>
        <v>362385079.26</v>
      </c>
      <c r="I19" s="15">
        <f t="shared" si="2"/>
        <v>136347336.73000002</v>
      </c>
      <c r="J19" s="15">
        <f t="shared" si="2"/>
        <v>346421902.27</v>
      </c>
      <c r="K19" s="16">
        <f t="shared" si="2"/>
        <v>0</v>
      </c>
    </row>
    <row r="20" spans="1:11" ht="15" customHeight="1">
      <c r="A20" s="14" t="s">
        <v>91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14857631.02</v>
      </c>
      <c r="I20" s="15">
        <v>0</v>
      </c>
      <c r="J20" s="15">
        <v>0</v>
      </c>
      <c r="K20" s="16">
        <v>0</v>
      </c>
    </row>
    <row r="21" spans="1:11" ht="15" customHeight="1" thickBot="1">
      <c r="A21" s="19" t="s">
        <v>67</v>
      </c>
      <c r="B21" s="20">
        <f>B19+B20</f>
        <v>473000000</v>
      </c>
      <c r="C21" s="20">
        <f>C19+C20</f>
        <v>498732415.98999995</v>
      </c>
      <c r="D21" s="20">
        <f>D19+D20</f>
        <v>44440296.96</v>
      </c>
      <c r="E21" s="20">
        <f>E19+E20</f>
        <v>405318314.98</v>
      </c>
      <c r="F21" s="20"/>
      <c r="G21" s="20">
        <f>G19+G20</f>
        <v>77040615.04</v>
      </c>
      <c r="H21" s="20">
        <f>H19+H20</f>
        <v>377242710.28</v>
      </c>
      <c r="I21" s="20"/>
      <c r="J21" s="20">
        <f>J19+J20</f>
        <v>346421902.27</v>
      </c>
      <c r="K21" s="45">
        <f>K19+K20</f>
        <v>0</v>
      </c>
    </row>
    <row r="22" spans="1:11" ht="13.5" thickTop="1">
      <c r="A22" s="68" t="s">
        <v>32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1" ht="12.75">
      <c r="A23" s="69" t="s">
        <v>31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9" ht="14.25">
      <c r="A25" s="53" t="s">
        <v>22</v>
      </c>
      <c r="B25" s="54"/>
      <c r="C25" s="53" t="s">
        <v>23</v>
      </c>
      <c r="D25" s="54"/>
      <c r="E25" s="55" t="s">
        <v>95</v>
      </c>
      <c r="F25" s="55"/>
      <c r="G25" s="55"/>
      <c r="I25" s="21" t="s">
        <v>93</v>
      </c>
    </row>
    <row r="26" spans="1:9" ht="14.25">
      <c r="A26" s="53" t="s">
        <v>26</v>
      </c>
      <c r="B26" s="54"/>
      <c r="C26" s="53" t="s">
        <v>27</v>
      </c>
      <c r="D26" s="54"/>
      <c r="E26" s="55" t="s">
        <v>25</v>
      </c>
      <c r="F26" s="55"/>
      <c r="G26" s="55"/>
      <c r="I26" s="21" t="s">
        <v>24</v>
      </c>
    </row>
    <row r="27" spans="1:12" ht="15">
      <c r="A27" s="53" t="s">
        <v>28</v>
      </c>
      <c r="B27" s="54"/>
      <c r="C27" s="53" t="s">
        <v>29</v>
      </c>
      <c r="D27" s="54"/>
      <c r="E27" s="54"/>
      <c r="L27" s="3"/>
    </row>
    <row r="28" spans="1:11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31" spans="2:8" ht="12.75">
      <c r="B31" s="1"/>
      <c r="C31" s="1"/>
      <c r="F31" s="1"/>
      <c r="G31" s="1"/>
      <c r="H31" s="1"/>
    </row>
    <row r="34" spans="1:5" ht="14.25">
      <c r="A34" s="22"/>
      <c r="B34" s="23"/>
      <c r="C34" s="23"/>
      <c r="D34" s="1"/>
      <c r="E34" s="1"/>
    </row>
  </sheetData>
  <sheetProtection selectLockedCells="1"/>
  <mergeCells count="16">
    <mergeCell ref="G8:H8"/>
    <mergeCell ref="I8:I9"/>
    <mergeCell ref="E25:G25"/>
    <mergeCell ref="E26:G26"/>
    <mergeCell ref="A22:K22"/>
    <mergeCell ref="A23:K23"/>
    <mergeCell ref="A1:K1"/>
    <mergeCell ref="A2:K2"/>
    <mergeCell ref="A3:K3"/>
    <mergeCell ref="A6:K6"/>
    <mergeCell ref="A7:A8"/>
    <mergeCell ref="B7:K7"/>
    <mergeCell ref="B8:B9"/>
    <mergeCell ref="C8:C9"/>
    <mergeCell ref="D8:E8"/>
    <mergeCell ref="F8:F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 Da Silva Tenorio</cp:lastModifiedBy>
  <cp:lastPrinted>2015-10-01T19:48:51Z</cp:lastPrinted>
  <dcterms:created xsi:type="dcterms:W3CDTF">2013-05-15T13:41:02Z</dcterms:created>
  <dcterms:modified xsi:type="dcterms:W3CDTF">2017-11-30T11:48:12Z</dcterms:modified>
  <cp:category/>
  <cp:version/>
  <cp:contentType/>
  <cp:contentStatus/>
</cp:coreProperties>
</file>