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5º Bim" sheetId="1" r:id="rId1"/>
    <sheet name="Dem. Ensino - Despesas- 5º Bim" sheetId="2" r:id="rId2"/>
    <sheet name="Dem. Manut e outras - 5º B" sheetId="3" r:id="rId3"/>
  </sheets>
  <definedNames>
    <definedName name="_xlfn.SUMIFS" hidden="1">#NAME?</definedName>
    <definedName name="_xlnm.Print_Area" localSheetId="1">'Dem. Ensino - Despesas- 5º Bim'!$A$1:$E$21</definedName>
    <definedName name="_xlnm.Print_Area" localSheetId="2">'Dem. Manut e outras - 5º B'!$A$1:$E$21</definedName>
    <definedName name="_xlnm.Print_Area" localSheetId="0">'Dem.Ensino - Receitas - 5º Bim'!$A$1:$F$114</definedName>
    <definedName name="Z_FED31D73_12BC_4C9A_9468_72952A34E245_.wvu.PrintArea" localSheetId="1" hidden="1">'Dem. Ensino - Despesas- 5º Bim'!$A$1:$E$21</definedName>
    <definedName name="Z_FED31D73_12BC_4C9A_9468_72952A34E245_.wvu.PrintArea" localSheetId="2" hidden="1">'Dem. Manut e outras - 5º B'!$A$1:$E$21</definedName>
    <definedName name="Z_FED31D73_12BC_4C9A_9468_72952A34E245_.wvu.PrintArea" localSheetId="0" hidden="1">'Dem.Ensino - Receitas - 5º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<sst xmlns="http://schemas.openxmlformats.org/spreadsheetml/2006/main" count="247" uniqueCount="179">
  <si>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</si>
  <si>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</si>
  <si>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</si>
  <si>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</si>
  <si>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</si>
  <si>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</si>
  <si>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</si>
  <si>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</si>
  <si>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</si>
  <si>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</si>
  <si>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</si>
  <si>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</si>
  <si>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</si>
  <si>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</si>
  <si>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</si>
  <si>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</si>
  <si>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</si>
  <si>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</si>
  <si>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</si>
  <si>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</si>
  <si>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</si>
  <si>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</si>
  <si>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</si>
  <si>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</si>
  <si>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</si>
  <si>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</si>
  <si>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</si>
  <si>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</si>
  <si>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</si>
  <si>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</si>
  <si>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</si>
  <si>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</si>
  <si>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</si>
  <si>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</si>
  <si>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</si>
  <si>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</si>
  <si>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</si>
  <si>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</si>
  <si>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</si>
  <si>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</si>
  <si>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</si>
  <si>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</si>
  <si>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</si>
  <si>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</si>
  <si>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</si>
  <si>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</si>
  <si>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</si>
  <si>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</si>
  <si>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</si>
  <si>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</si>
  <si>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</si>
  <si>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</si>
  <si>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</si>
  <si>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</si>
  <si>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</si>
  <si>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</si>
  <si>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</si>
  <si>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</si>
  <si>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</si>
  <si>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</si>
  <si>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</si>
  <si>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</si>
  <si>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</si>
  <si>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</si>
  <si>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</si>
  <si>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</si>
  <si>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</si>
  <si>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</si>
  <si>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</si>
  <si>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</si>
  <si>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</si>
  <si>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</si>
  <si>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</si>
  <si>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</si>
  <si>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</si>
  <si>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</si>
  <si>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</si>
  <si>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</si>
  <si>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</si>
  <si>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</si>
  <si>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</si>
  <si>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</si>
  <si>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</si>
  <si>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</si>
  <si>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</si>
  <si>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</si>
  <si>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</si>
  <si>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</si>
  <si>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</si>
  <si>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</si>
  <si>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</si>
  <si>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</si>
  <si>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</si>
  <si>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</si>
  <si>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</si>
  <si>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</si>
  <si>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</si>
  <si>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</si>
  <si>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</si>
  <si>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</si>
  <si>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</si>
  <si>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</si>
  <si>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</si>
  <si>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</si>
  <si>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</si>
  <si>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</si>
  <si>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</si>
  <si>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</si>
  <si>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</si>
  <si>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</si>
  <si>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</si>
  <si>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</si>
  <si>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</si>
  <si>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</si>
  <si>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</si>
  <si>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</si>
  <si>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</si>
  <si>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</si>
  <si>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</si>
  <si>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</si>
  <si>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 xml:space="preserve">   21. DESPESAS CUSTEADAS COM O SALDO DO ITEM 20 ATÉ O 1º TRIMESTRE DE 2017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</si>
  <si>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</si>
  <si>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</si>
  <si>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</si>
  <si>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</si>
  <si>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</si>
  <si>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</si>
  <si>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</si>
  <si>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</si>
  <si>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</si>
  <si>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</si>
  <si>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</si>
  <si>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</si>
  <si>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</si>
  <si>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</si>
  <si>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</si>
  <si>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</si>
  <si>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</si>
  <si>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</si>
  <si>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</si>
  <si>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</si>
  <si>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</si>
  <si>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</si>
  <si>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</si>
  <si>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</si>
  <si>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</si>
  <si>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</si>
  <si>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</si>
  <si>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</si>
  <si>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</si>
  <si>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</si>
  <si>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</si>
  <si>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</si>
  <si>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</si>
  <si>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</si>
  <si>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</si>
  <si>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</si>
  <si>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</si>
  <si>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</si>
  <si>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</si>
  <si>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</si>
  <si>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</si>
  <si>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</si>
  <si>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</si>
  <si>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</si>
  <si>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</si>
  <si>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</si>
  <si>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</si>
  <si>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</si>
  <si>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</si>
  <si>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</si>
  <si>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</si>
  <si>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</si>
  <si>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</si>
  <si>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</si>
  <si>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</si>
  <si>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</si>
  <si>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</si>
  <si>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>5º BIMESTRE DE 2017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</si>
</sst>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8" fillId="0" borderId="0" xfId="53" applyFont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10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77" fontId="6" fillId="0" borderId="10" xfId="53" applyNumberFormat="1" applyFont="1" applyBorder="1" applyAlignment="1" applyProtection="1">
      <alignment vertical="center"/>
      <protection hidden="1"/>
    </xf>
    <xf numFmtId="177" fontId="5" fillId="32" borderId="10" xfId="53" applyNumberFormat="1" applyFont="1" applyFill="1" applyBorder="1" applyAlignment="1" applyProtection="1">
      <alignment vertical="center"/>
      <protection hidden="1"/>
    </xf>
    <xf numFmtId="177" fontId="5" fillId="32" borderId="10" xfId="53" applyNumberFormat="1" applyFont="1" applyFill="1" applyBorder="1" applyAlignment="1" applyProtection="1">
      <alignment vertical="center"/>
      <protection locked="0"/>
    </xf>
    <xf numFmtId="177" fontId="7" fillId="32" borderId="10" xfId="53" applyNumberFormat="1" applyFont="1" applyFill="1" applyBorder="1" applyAlignment="1" applyProtection="1">
      <alignment vertical="center"/>
      <protection locked="0"/>
    </xf>
    <xf numFmtId="177" fontId="5" fillId="32" borderId="11" xfId="53" applyNumberFormat="1" applyFont="1" applyFill="1" applyBorder="1" applyAlignment="1" applyProtection="1">
      <alignment vertical="center"/>
      <protection locked="0"/>
    </xf>
    <xf numFmtId="177" fontId="7" fillId="0" borderId="10" xfId="53" applyNumberFormat="1" applyFont="1" applyBorder="1" applyAlignment="1" applyProtection="1">
      <alignment vertical="center"/>
      <protection hidden="1"/>
    </xf>
    <xf numFmtId="177" fontId="5" fillId="0" borderId="10" xfId="53" applyNumberFormat="1" applyFont="1" applyFill="1" applyBorder="1" applyAlignment="1" applyProtection="1">
      <alignment vertical="center"/>
      <protection hidden="1"/>
    </xf>
    <xf numFmtId="177" fontId="6" fillId="33" borderId="10" xfId="53" applyNumberFormat="1" applyFont="1" applyFill="1" applyBorder="1" applyAlignment="1" applyProtection="1">
      <alignment vertical="center"/>
      <protection hidden="1"/>
    </xf>
    <xf numFmtId="0" fontId="5" fillId="32" borderId="10" xfId="53" applyFont="1" applyFill="1" applyBorder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left" vertical="center" indent="1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5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7" fontId="7" fillId="0" borderId="10" xfId="53" applyNumberFormat="1" applyFont="1" applyBorder="1" applyAlignment="1" applyProtection="1">
      <alignment horizontal="left" vertical="center" indent="2"/>
      <protection hidden="1"/>
    </xf>
    <xf numFmtId="167" fontId="15" fillId="0" borderId="0" xfId="53" applyNumberFormat="1" applyFont="1" applyBorder="1" applyAlignment="1" applyProtection="1">
      <alignment vertical="center"/>
      <protection hidden="1"/>
    </xf>
    <xf numFmtId="177" fontId="6" fillId="0" borderId="10" xfId="53" applyNumberFormat="1" applyFont="1" applyFill="1" applyBorder="1" applyAlignment="1" applyProtection="1">
      <alignment vertical="center"/>
      <protection hidden="1"/>
    </xf>
    <xf numFmtId="177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7" fillId="0" borderId="10" xfId="53" applyNumberFormat="1" applyFont="1" applyFill="1" applyBorder="1" applyAlignment="1" applyProtection="1">
      <alignment vertical="center"/>
      <protection hidden="1"/>
    </xf>
    <xf numFmtId="177" fontId="7" fillId="0" borderId="0" xfId="53" applyNumberFormat="1" applyFont="1" applyBorder="1" applyAlignment="1" applyProtection="1">
      <alignment vertical="center"/>
      <protection hidden="1"/>
    </xf>
    <xf numFmtId="177" fontId="5" fillId="0" borderId="0" xfId="53" applyNumberFormat="1" applyFont="1" applyFill="1" applyBorder="1" applyAlignment="1" applyProtection="1">
      <alignment vertical="center"/>
      <protection hidden="1"/>
    </xf>
    <xf numFmtId="177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2" borderId="15" xfId="53" applyFont="1" applyFill="1" applyBorder="1" applyAlignment="1" applyProtection="1">
      <alignment horizontal="left" vertical="center" indent="1"/>
      <protection hidden="1"/>
    </xf>
    <xf numFmtId="0" fontId="5" fillId="32" borderId="10" xfId="53" applyFont="1" applyFill="1" applyBorder="1" applyAlignment="1" applyProtection="1">
      <alignment horizontal="left" vertical="center" indent="1"/>
      <protection hidden="1"/>
    </xf>
    <xf numFmtId="0" fontId="12" fillId="34" borderId="19" xfId="53" applyFont="1" applyFill="1" applyBorder="1" applyAlignment="1" applyProtection="1">
      <alignment horizontal="left" vertical="center" indent="1"/>
      <protection hidden="1"/>
    </xf>
    <xf numFmtId="0" fontId="12" fillId="34" borderId="20" xfId="53" applyFont="1" applyFill="1" applyBorder="1" applyAlignment="1" applyProtection="1">
      <alignment horizontal="left" vertical="center" indent="1"/>
      <protection hidden="1"/>
    </xf>
    <xf numFmtId="0" fontId="12" fillId="34" borderId="21" xfId="53" applyFont="1" applyFill="1" applyBorder="1" applyAlignment="1" applyProtection="1">
      <alignment horizontal="left" vertical="center" indent="1"/>
      <protection hidden="1"/>
    </xf>
    <xf numFmtId="0" fontId="12" fillId="34" borderId="22" xfId="53" applyFont="1" applyFill="1" applyBorder="1" applyAlignment="1" applyProtection="1">
      <alignment horizontal="left" vertical="center" indent="1"/>
      <protection hidden="1"/>
    </xf>
    <xf numFmtId="0" fontId="12" fillId="34" borderId="0" xfId="53" applyFont="1" applyFill="1" applyBorder="1" applyAlignment="1" applyProtection="1">
      <alignment horizontal="left" vertical="center" indent="1"/>
      <protection hidden="1"/>
    </xf>
    <xf numFmtId="0" fontId="12" fillId="34" borderId="23" xfId="53" applyFont="1" applyFill="1" applyBorder="1" applyAlignment="1" applyProtection="1">
      <alignment horizontal="left" vertical="center" indent="1"/>
      <protection hidden="1"/>
    </xf>
    <xf numFmtId="0" fontId="12" fillId="34" borderId="24" xfId="53" applyFont="1" applyFill="1" applyBorder="1" applyAlignment="1" applyProtection="1">
      <alignment horizontal="left" vertical="center" indent="1"/>
      <protection hidden="1"/>
    </xf>
    <xf numFmtId="0" fontId="12" fillId="34" borderId="25" xfId="53" applyFont="1" applyFill="1" applyBorder="1" applyAlignment="1" applyProtection="1">
      <alignment horizontal="left" vertical="center" indent="1"/>
      <protection hidden="1"/>
    </xf>
    <xf numFmtId="0" fontId="12" fillId="34" borderId="26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0" fontId="12" fillId="34" borderId="27" xfId="53" applyFont="1" applyFill="1" applyBorder="1" applyAlignment="1" applyProtection="1">
      <alignment horizontal="center" vertical="center"/>
      <protection hidden="1"/>
    </xf>
    <xf numFmtId="0" fontId="12" fillId="34" borderId="28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12" fillId="34" borderId="29" xfId="53" applyFont="1" applyFill="1" applyBorder="1" applyAlignment="1" applyProtection="1">
      <alignment horizontal="center" vertical="center"/>
      <protection hidden="1"/>
    </xf>
    <xf numFmtId="0" fontId="12" fillId="34" borderId="10" xfId="53" applyFont="1" applyFill="1" applyBorder="1" applyAlignment="1" applyProtection="1">
      <alignment horizontal="center" vertical="center"/>
      <protection hidden="1"/>
    </xf>
    <xf numFmtId="0" fontId="12" fillId="34" borderId="30" xfId="53" applyFont="1" applyFill="1" applyBorder="1" applyAlignment="1" applyProtection="1">
      <alignment horizontal="center" vertical="center" wrapText="1"/>
      <protection hidden="1"/>
    </xf>
    <xf numFmtId="0" fontId="12" fillId="34" borderId="31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13" fillId="0" borderId="0" xfId="53" applyFont="1" applyAlignment="1" applyProtection="1">
      <alignment horizontal="center" vertical="center"/>
      <protection hidden="1"/>
    </xf>
    <xf numFmtId="0" fontId="14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12" fillId="34" borderId="32" xfId="53" applyFont="1" applyFill="1" applyBorder="1" applyAlignment="1" applyProtection="1">
      <alignment horizontal="center" vertical="center"/>
      <protection hidden="1"/>
    </xf>
    <xf numFmtId="0" fontId="12" fillId="34" borderId="15" xfId="53" applyFont="1" applyFill="1" applyBorder="1" applyAlignment="1" applyProtection="1">
      <alignment horizontal="center" vertic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5" fillId="32" borderId="35" xfId="53" applyFont="1" applyFill="1" applyBorder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left" vertical="center" indent="1"/>
      <protection hidden="1"/>
    </xf>
    <xf numFmtId="0" fontId="12" fillId="34" borderId="32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6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0" fontId="5" fillId="0" borderId="28" xfId="53" applyFont="1" applyFill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177" fontId="5" fillId="0" borderId="27" xfId="53" applyNumberFormat="1" applyFont="1" applyFill="1" applyBorder="1" applyAlignment="1" applyProtection="1">
      <alignment horizontal="center" vertical="center"/>
      <protection hidden="1"/>
    </xf>
    <xf numFmtId="177" fontId="5" fillId="0" borderId="28" xfId="53" applyNumberFormat="1" applyFont="1" applyFill="1" applyBorder="1" applyAlignment="1" applyProtection="1">
      <alignment horizontal="center" vertical="center"/>
      <protection hidden="1"/>
    </xf>
    <xf numFmtId="177" fontId="5" fillId="0" borderId="38" xfId="53" applyNumberFormat="1" applyFont="1" applyFill="1" applyBorder="1" applyAlignment="1" applyProtection="1">
      <alignment horizontal="center" vertical="center"/>
      <protection hidden="1"/>
    </xf>
    <xf numFmtId="0" fontId="12" fillId="34" borderId="39" xfId="53" applyFont="1" applyFill="1" applyBorder="1" applyAlignment="1" applyProtection="1">
      <alignment horizontal="center" vertical="center"/>
      <protection hidden="1"/>
    </xf>
    <xf numFmtId="0" fontId="12" fillId="3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7" fontId="5" fillId="0" borderId="12" xfId="53" applyNumberFormat="1" applyFont="1" applyBorder="1" applyAlignment="1" applyProtection="1">
      <alignment horizontal="center" vertical="center"/>
      <protection hidden="1"/>
    </xf>
    <xf numFmtId="177" fontId="5" fillId="0" borderId="36" xfId="53" applyNumberFormat="1" applyFont="1" applyBorder="1" applyAlignment="1" applyProtection="1">
      <alignment horizontal="center" vertical="center"/>
      <protection hidden="1"/>
    </xf>
    <xf numFmtId="177" fontId="5" fillId="0" borderId="14" xfId="53" applyNumberFormat="1" applyFont="1" applyBorder="1" applyAlignment="1" applyProtection="1">
      <alignment horizontal="center" vertical="center"/>
      <protection hidden="1"/>
    </xf>
    <xf numFmtId="177" fontId="5" fillId="0" borderId="41" xfId="53" applyNumberFormat="1" applyFont="1" applyFill="1" applyBorder="1" applyAlignment="1" applyProtection="1">
      <alignment horizontal="center" vertical="center"/>
      <protection hidden="1"/>
    </xf>
    <xf numFmtId="177" fontId="5" fillId="0" borderId="17" xfId="53" applyNumberFormat="1" applyFont="1" applyFill="1" applyBorder="1" applyAlignment="1" applyProtection="1">
      <alignment horizontal="center" vertical="center"/>
      <protection hidden="1"/>
    </xf>
    <xf numFmtId="177" fontId="5" fillId="0" borderId="18" xfId="53" applyNumberFormat="1" applyFont="1" applyFill="1" applyBorder="1" applyAlignment="1" applyProtection="1">
      <alignment horizontal="center" vertical="center"/>
      <protection hidden="1"/>
    </xf>
    <xf numFmtId="177" fontId="6" fillId="0" borderId="12" xfId="53" applyNumberFormat="1" applyFont="1" applyBorder="1" applyAlignment="1" applyProtection="1">
      <alignment horizontal="center" vertical="center"/>
      <protection hidden="1"/>
    </xf>
    <xf numFmtId="177" fontId="6" fillId="0" borderId="36" xfId="53" applyNumberFormat="1" applyFont="1" applyBorder="1" applyAlignment="1" applyProtection="1">
      <alignment horizontal="center" vertical="center"/>
      <protection hidden="1"/>
    </xf>
    <xf numFmtId="177" fontId="6" fillId="0" borderId="14" xfId="53" applyNumberFormat="1" applyFont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center" vertical="center" wrapText="1"/>
      <protection hidden="1"/>
    </xf>
    <xf numFmtId="0" fontId="12" fillId="34" borderId="28" xfId="53" applyFont="1" applyFill="1" applyBorder="1" applyAlignment="1" applyProtection="1">
      <alignment horizontal="center" vertical="center" wrapText="1"/>
      <protection hidden="1"/>
    </xf>
    <xf numFmtId="0" fontId="12" fillId="34" borderId="42" xfId="53" applyFont="1" applyFill="1" applyBorder="1" applyAlignment="1" applyProtection="1">
      <alignment horizontal="center" vertical="center" wrapText="1"/>
      <protection hidden="1"/>
    </xf>
    <xf numFmtId="0" fontId="12" fillId="34" borderId="3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6" fillId="0" borderId="19" xfId="53" applyFont="1" applyBorder="1" applyAlignment="1" applyProtection="1">
      <alignment horizontal="left" vertical="center"/>
      <protection hidden="1"/>
    </xf>
    <xf numFmtId="0" fontId="6" fillId="0" borderId="20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177" fontId="5" fillId="0" borderId="43" xfId="53" applyNumberFormat="1" applyFont="1" applyFill="1" applyBorder="1" applyAlignment="1" applyProtection="1">
      <alignment horizontal="center" vertical="center"/>
      <protection hidden="1"/>
    </xf>
    <xf numFmtId="177" fontId="5" fillId="0" borderId="44" xfId="53" applyNumberFormat="1" applyFont="1" applyFill="1" applyBorder="1" applyAlignment="1" applyProtection="1">
      <alignment horizontal="center" vertical="center"/>
      <protection hidden="1"/>
    </xf>
    <xf numFmtId="177" fontId="5" fillId="0" borderId="45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5" t="s">
        <v>29</v>
      </c>
      <c r="B1" s="65"/>
      <c r="C1" s="65"/>
      <c r="D1" s="65"/>
      <c r="E1" s="65"/>
      <c r="F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30</v>
      </c>
      <c r="B9" s="3"/>
      <c r="C9" s="3"/>
      <c r="D9" s="3"/>
      <c r="E9" s="3"/>
      <c r="F9" s="24">
        <v>1</v>
      </c>
    </row>
    <row r="10" spans="1:6" ht="15.75" customHeight="1" thickBot="1">
      <c r="A10" s="71" t="s">
        <v>32</v>
      </c>
      <c r="B10" s="72"/>
      <c r="C10" s="72"/>
      <c r="D10" s="72"/>
      <c r="E10" s="72"/>
      <c r="F10" s="72"/>
    </row>
    <row r="11" spans="1:6" ht="19.5" customHeight="1" thickTop="1">
      <c r="A11" s="69" t="s">
        <v>31</v>
      </c>
      <c r="B11" s="59"/>
      <c r="C11" s="59" t="s">
        <v>19</v>
      </c>
      <c r="D11" s="61" t="s">
        <v>20</v>
      </c>
      <c r="E11" s="55" t="s">
        <v>8</v>
      </c>
      <c r="F11" s="56"/>
    </row>
    <row r="12" spans="1:6" ht="19.5" customHeight="1">
      <c r="A12" s="70"/>
      <c r="B12" s="60"/>
      <c r="C12" s="60"/>
      <c r="D12" s="62"/>
      <c r="E12" s="19" t="s">
        <v>21</v>
      </c>
      <c r="F12" s="19" t="s">
        <v>33</v>
      </c>
    </row>
    <row r="13" spans="1:6" ht="19.5" customHeight="1">
      <c r="A13" s="57" t="s">
        <v>34</v>
      </c>
      <c r="B13" s="58"/>
      <c r="C13" s="15">
        <f>SUM(C14,C17,C20,C23)</f>
        <v>167535660</v>
      </c>
      <c r="D13" s="15">
        <f>SUM(D14,D17,D20,D23)</f>
        <v>167535660</v>
      </c>
      <c r="E13" s="15">
        <f>SUM(E14,E17,E20,E23)</f>
        <v>141144738.33999997</v>
      </c>
      <c r="F13" s="15">
        <f>(E13/D13)*100</f>
        <v>84.24757949441927</v>
      </c>
    </row>
    <row r="14" spans="1:6" ht="19.5" customHeight="1">
      <c r="A14" s="67" t="s">
        <v>35</v>
      </c>
      <c r="B14" s="68"/>
      <c r="C14" s="26">
        <f>SUM(C15:C16)</f>
        <v>90038000</v>
      </c>
      <c r="D14" s="26">
        <f>SUM(D15:D16)</f>
        <v>90038000</v>
      </c>
      <c r="E14" s="26">
        <f>SUM(E15:E16)</f>
        <v>78027115.67</v>
      </c>
      <c r="F14" s="15">
        <f aca="true" t="shared" si="0" ref="F14:F29">(E14/D14)*100</f>
        <v>86.66020532441858</v>
      </c>
    </row>
    <row r="15" spans="1:6" ht="19.5" customHeight="1">
      <c r="A15" s="52" t="s">
        <v>36</v>
      </c>
      <c r="B15" s="53"/>
      <c r="C15" s="9">
        <v>80212700</v>
      </c>
      <c r="D15" s="9">
        <v>80212700</v>
      </c>
      <c r="E15" s="9">
        <v>71038422.81</v>
      </c>
      <c r="F15" s="25">
        <f t="shared" si="0"/>
        <v>88.56256279865907</v>
      </c>
    </row>
    <row r="16" spans="1:6" ht="19.5" customHeight="1">
      <c r="A16" s="52" t="s">
        <v>37</v>
      </c>
      <c r="B16" s="53"/>
      <c r="C16" s="9">
        <v>9825300</v>
      </c>
      <c r="D16" s="9">
        <v>9825300</v>
      </c>
      <c r="E16" s="9">
        <v>6988692.86</v>
      </c>
      <c r="F16" s="25">
        <f t="shared" si="0"/>
        <v>71.12956204899596</v>
      </c>
    </row>
    <row r="17" spans="1:6" ht="19.5" customHeight="1">
      <c r="A17" s="67" t="s">
        <v>38</v>
      </c>
      <c r="B17" s="68"/>
      <c r="C17" s="26">
        <f>SUM(C18:C19)</f>
        <v>11877000</v>
      </c>
      <c r="D17" s="26">
        <f>SUM(D18:D19)</f>
        <v>11877000</v>
      </c>
      <c r="E17" s="26">
        <f>SUM(E18:E19)</f>
        <v>8987609.399999999</v>
      </c>
      <c r="F17" s="15">
        <f t="shared" si="0"/>
        <v>75.67238696640565</v>
      </c>
    </row>
    <row r="18" spans="1:6" ht="19.5" customHeight="1">
      <c r="A18" s="52" t="s">
        <v>39</v>
      </c>
      <c r="B18" s="53"/>
      <c r="C18" s="9">
        <v>11876000</v>
      </c>
      <c r="D18" s="9">
        <v>11876000</v>
      </c>
      <c r="E18" s="9">
        <v>8987214.87</v>
      </c>
      <c r="F18" s="25">
        <f t="shared" si="0"/>
        <v>75.67543676321992</v>
      </c>
    </row>
    <row r="19" spans="1:6" ht="19.5" customHeight="1">
      <c r="A19" s="52" t="s">
        <v>40</v>
      </c>
      <c r="B19" s="53"/>
      <c r="C19" s="9">
        <v>1000</v>
      </c>
      <c r="D19" s="9">
        <v>1000</v>
      </c>
      <c r="E19" s="9">
        <v>394.53</v>
      </c>
      <c r="F19" s="15">
        <f t="shared" si="0"/>
        <v>39.452999999999996</v>
      </c>
    </row>
    <row r="20" spans="1:6" ht="19.5" customHeight="1">
      <c r="A20" s="67" t="s">
        <v>41</v>
      </c>
      <c r="B20" s="68"/>
      <c r="C20" s="26">
        <f>SUM(C21:C22)</f>
        <v>52541960</v>
      </c>
      <c r="D20" s="26">
        <f>SUM(D21:D22)</f>
        <v>52541960</v>
      </c>
      <c r="E20" s="26">
        <f>SUM(E21:E22)</f>
        <v>42427678.599999994</v>
      </c>
      <c r="F20" s="15">
        <f t="shared" si="0"/>
        <v>80.75008735875097</v>
      </c>
    </row>
    <row r="21" spans="1:6" ht="19.5" customHeight="1">
      <c r="A21" s="52" t="s">
        <v>42</v>
      </c>
      <c r="B21" s="53"/>
      <c r="C21" s="9">
        <v>47530260</v>
      </c>
      <c r="D21" s="9">
        <v>47530260</v>
      </c>
      <c r="E21" s="9">
        <v>39288111.94</v>
      </c>
      <c r="F21" s="25">
        <f t="shared" si="0"/>
        <v>82.65915637743197</v>
      </c>
    </row>
    <row r="22" spans="1:6" ht="19.5" customHeight="1">
      <c r="A22" s="52" t="s">
        <v>43</v>
      </c>
      <c r="B22" s="53"/>
      <c r="C22" s="9">
        <v>5011700</v>
      </c>
      <c r="D22" s="9">
        <v>5011700</v>
      </c>
      <c r="E22" s="9">
        <v>3139566.66</v>
      </c>
      <c r="F22" s="25">
        <f t="shared" si="0"/>
        <v>62.644744497874974</v>
      </c>
    </row>
    <row r="23" spans="1:6" ht="19.5" customHeight="1">
      <c r="A23" s="67" t="s">
        <v>44</v>
      </c>
      <c r="B23" s="68"/>
      <c r="C23" s="15">
        <v>13078700</v>
      </c>
      <c r="D23" s="15">
        <v>13078700</v>
      </c>
      <c r="E23" s="15">
        <v>11702334.67</v>
      </c>
      <c r="F23" s="15">
        <f t="shared" si="0"/>
        <v>89.47628334620413</v>
      </c>
    </row>
    <row r="24" spans="1:6" ht="19.5" customHeight="1">
      <c r="A24" s="67" t="s">
        <v>45</v>
      </c>
      <c r="B24" s="68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52" t="s">
        <v>46</v>
      </c>
      <c r="B25" s="53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52" t="s">
        <v>47</v>
      </c>
      <c r="B26" s="53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57" t="s">
        <v>48</v>
      </c>
      <c r="B27" s="58"/>
      <c r="C27" s="26">
        <f>SUM(C28,C32,C33,C34,C35,C36)</f>
        <v>174426800</v>
      </c>
      <c r="D27" s="26">
        <f>SUM(D28,D32,D33,D34,D35,D36)</f>
        <v>174426800</v>
      </c>
      <c r="E27" s="26">
        <f>SUM(E28,E32,E33,E34,E35,E36)</f>
        <v>141796493.79000002</v>
      </c>
      <c r="F27" s="15">
        <f t="shared" si="0"/>
        <v>81.29283676017678</v>
      </c>
    </row>
    <row r="28" spans="1:6" ht="19.5" customHeight="1">
      <c r="A28" s="67" t="s">
        <v>49</v>
      </c>
      <c r="B28" s="68"/>
      <c r="C28" s="26">
        <f>SUM(C29:C31)</f>
        <v>45595700</v>
      </c>
      <c r="D28" s="26">
        <f>SUM(D29:D31)</f>
        <v>45595700</v>
      </c>
      <c r="E28" s="26">
        <f>SUM(E29:E31)</f>
        <v>37444951.35</v>
      </c>
      <c r="F28" s="15">
        <f t="shared" si="0"/>
        <v>82.12386551802034</v>
      </c>
    </row>
    <row r="29" spans="1:6" ht="19.5" customHeight="1">
      <c r="A29" s="52" t="s">
        <v>50</v>
      </c>
      <c r="B29" s="53"/>
      <c r="C29" s="9">
        <v>45595700</v>
      </c>
      <c r="D29" s="9">
        <v>45595700</v>
      </c>
      <c r="E29" s="9">
        <v>35467911.4</v>
      </c>
      <c r="F29" s="25">
        <f t="shared" si="0"/>
        <v>77.7878427132383</v>
      </c>
    </row>
    <row r="30" spans="1:6" ht="25.5" customHeight="1">
      <c r="A30" s="52" t="s">
        <v>51</v>
      </c>
      <c r="B30" s="53"/>
      <c r="C30" s="15">
        <v>0</v>
      </c>
      <c r="D30" s="15">
        <v>0</v>
      </c>
      <c r="E30" s="15">
        <v>0</v>
      </c>
      <c r="F30" s="15">
        <v>0</v>
      </c>
    </row>
    <row r="31" spans="1:6" ht="19.5" customHeight="1">
      <c r="A31" s="52" t="s">
        <v>52</v>
      </c>
      <c r="B31" s="53"/>
      <c r="C31" s="9">
        <v>0</v>
      </c>
      <c r="D31" s="9">
        <v>0</v>
      </c>
      <c r="E31" s="9">
        <v>1977039.95</v>
      </c>
      <c r="F31" s="25">
        <v>0</v>
      </c>
    </row>
    <row r="32" spans="1:6" ht="19.5" customHeight="1">
      <c r="A32" s="67" t="s">
        <v>53</v>
      </c>
      <c r="B32" s="68"/>
      <c r="C32" s="26">
        <v>94539800</v>
      </c>
      <c r="D32" s="26">
        <v>94539800</v>
      </c>
      <c r="E32" s="26">
        <v>75122568.7</v>
      </c>
      <c r="F32" s="9">
        <f>(E32/D32)*100</f>
        <v>79.46131544598148</v>
      </c>
    </row>
    <row r="33" spans="1:6" ht="19.5" customHeight="1">
      <c r="A33" s="67" t="s">
        <v>54</v>
      </c>
      <c r="B33" s="68"/>
      <c r="C33" s="26">
        <v>505300</v>
      </c>
      <c r="D33" s="26">
        <v>505300</v>
      </c>
      <c r="E33" s="26">
        <v>348677.1</v>
      </c>
      <c r="F33" s="9">
        <f>(E33/D33)*100</f>
        <v>69.00397783494952</v>
      </c>
    </row>
    <row r="34" spans="1:6" ht="19.5" customHeight="1">
      <c r="A34" s="67" t="s">
        <v>55</v>
      </c>
      <c r="B34" s="68"/>
      <c r="C34" s="26">
        <v>842400</v>
      </c>
      <c r="D34" s="26">
        <v>842400</v>
      </c>
      <c r="E34" s="26">
        <v>511212.66</v>
      </c>
      <c r="F34" s="9">
        <f>(E34/D34)*100</f>
        <v>60.685263532763535</v>
      </c>
    </row>
    <row r="35" spans="1:6" ht="19.5" customHeight="1">
      <c r="A35" s="67" t="s">
        <v>56</v>
      </c>
      <c r="B35" s="68"/>
      <c r="C35" s="26">
        <v>130600</v>
      </c>
      <c r="D35" s="26">
        <v>130600</v>
      </c>
      <c r="E35" s="26">
        <v>82106.04</v>
      </c>
      <c r="F35" s="9">
        <f>(E35/D35)*100</f>
        <v>62.86833078101072</v>
      </c>
    </row>
    <row r="36" spans="1:6" ht="19.5" customHeight="1">
      <c r="A36" s="67" t="s">
        <v>57</v>
      </c>
      <c r="B36" s="68"/>
      <c r="C36" s="26">
        <v>32813000</v>
      </c>
      <c r="D36" s="26">
        <v>32813000</v>
      </c>
      <c r="E36" s="26">
        <v>28286977.94</v>
      </c>
      <c r="F36" s="9">
        <f>(E36/D36)*100</f>
        <v>86.20661914485113</v>
      </c>
    </row>
    <row r="37" spans="1:6" ht="19.5" customHeight="1">
      <c r="A37" s="67" t="s">
        <v>58</v>
      </c>
      <c r="B37" s="68"/>
      <c r="C37" s="9">
        <v>0</v>
      </c>
      <c r="D37" s="9">
        <v>0</v>
      </c>
      <c r="E37" s="9"/>
      <c r="F37" s="9"/>
    </row>
    <row r="38" spans="1:6" ht="28.5" customHeight="1">
      <c r="A38" s="63" t="s">
        <v>59</v>
      </c>
      <c r="B38" s="64"/>
      <c r="C38" s="23">
        <f>SUM(C27,C13)</f>
        <v>341962460</v>
      </c>
      <c r="D38" s="23">
        <f>SUM(D27,D13)</f>
        <v>341962460</v>
      </c>
      <c r="E38" s="23">
        <f>SUM(E27,E13)</f>
        <v>282941232.13</v>
      </c>
      <c r="F38" s="15">
        <f>(E38/D38)*100</f>
        <v>82.74043651750546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69" t="s">
        <v>60</v>
      </c>
      <c r="B40" s="59"/>
      <c r="C40" s="59" t="s">
        <v>19</v>
      </c>
      <c r="D40" s="61" t="s">
        <v>20</v>
      </c>
      <c r="E40" s="55" t="s">
        <v>8</v>
      </c>
      <c r="F40" s="56"/>
    </row>
    <row r="41" spans="1:6" ht="19.5" customHeight="1">
      <c r="A41" s="70"/>
      <c r="B41" s="60"/>
      <c r="C41" s="60"/>
      <c r="D41" s="62"/>
      <c r="E41" s="19" t="s">
        <v>21</v>
      </c>
      <c r="F41" s="19" t="s">
        <v>61</v>
      </c>
    </row>
    <row r="42" spans="1:6" ht="23.25" customHeight="1">
      <c r="A42" s="63" t="s">
        <v>62</v>
      </c>
      <c r="B42" s="64"/>
      <c r="C42" s="15">
        <v>689300</v>
      </c>
      <c r="D42" s="15">
        <v>689300</v>
      </c>
      <c r="E42" s="15">
        <v>458184.43</v>
      </c>
      <c r="F42" s="15">
        <f>(E42/D42)*100</f>
        <v>66.47097490207456</v>
      </c>
    </row>
    <row r="43" spans="1:6" ht="19.5" customHeight="1">
      <c r="A43" s="57" t="s">
        <v>63</v>
      </c>
      <c r="B43" s="58"/>
      <c r="C43" s="26">
        <f>SUM(C44:C49)</f>
        <v>13223900</v>
      </c>
      <c r="D43" s="26">
        <f>SUM(D44:D49)</f>
        <v>13944324</v>
      </c>
      <c r="E43" s="26">
        <v>9635277.74</v>
      </c>
      <c r="F43" s="15">
        <f aca="true" t="shared" si="1" ref="F43:F55">(E43/D43)*100</f>
        <v>69.0982061231509</v>
      </c>
    </row>
    <row r="44" spans="1:6" ht="19.5" customHeight="1">
      <c r="A44" s="52" t="s">
        <v>64</v>
      </c>
      <c r="B44" s="53"/>
      <c r="C44" s="9">
        <v>10000000</v>
      </c>
      <c r="D44" s="9">
        <v>10000000</v>
      </c>
      <c r="E44" s="9">
        <v>6981014.34</v>
      </c>
      <c r="F44" s="15">
        <f t="shared" si="1"/>
        <v>69.8101434</v>
      </c>
    </row>
    <row r="45" spans="1:6" ht="19.5" customHeight="1">
      <c r="A45" s="52" t="s">
        <v>65</v>
      </c>
      <c r="B45" s="53"/>
      <c r="C45" s="9">
        <v>1000</v>
      </c>
      <c r="D45" s="9">
        <v>1000</v>
      </c>
      <c r="E45" s="9">
        <v>820</v>
      </c>
      <c r="F45" s="15">
        <f t="shared" si="1"/>
        <v>82</v>
      </c>
    </row>
    <row r="46" spans="1:6" ht="19.5" customHeight="1">
      <c r="A46" s="52" t="s">
        <v>66</v>
      </c>
      <c r="B46" s="53"/>
      <c r="C46" s="9">
        <v>2395000</v>
      </c>
      <c r="D46" s="9">
        <v>3115424</v>
      </c>
      <c r="E46" s="9">
        <v>2398638.2</v>
      </c>
      <c r="F46" s="15">
        <f t="shared" si="1"/>
        <v>76.99235160286369</v>
      </c>
    </row>
    <row r="47" spans="1:6" ht="19.5" customHeight="1">
      <c r="A47" s="52" t="s">
        <v>67</v>
      </c>
      <c r="B47" s="53"/>
      <c r="C47" s="9">
        <v>274900</v>
      </c>
      <c r="D47" s="9">
        <v>274900</v>
      </c>
      <c r="E47" s="9">
        <v>254805.2</v>
      </c>
      <c r="F47" s="15">
        <f t="shared" si="1"/>
        <v>92.69014186977083</v>
      </c>
    </row>
    <row r="48" spans="1:6" ht="19.5" customHeight="1">
      <c r="A48" s="52" t="s">
        <v>68</v>
      </c>
      <c r="B48" s="53"/>
      <c r="C48" s="9">
        <v>553000</v>
      </c>
      <c r="D48" s="9">
        <v>553000</v>
      </c>
      <c r="E48" s="9">
        <v>0</v>
      </c>
      <c r="F48" s="15">
        <f t="shared" si="1"/>
        <v>0</v>
      </c>
    </row>
    <row r="49" spans="1:6" ht="19.5" customHeight="1">
      <c r="A49" s="52" t="s">
        <v>69</v>
      </c>
      <c r="B49" s="53"/>
      <c r="C49" s="9">
        <v>0</v>
      </c>
      <c r="D49" s="9">
        <v>0</v>
      </c>
      <c r="E49" s="9">
        <v>0</v>
      </c>
      <c r="F49" s="15">
        <v>0</v>
      </c>
    </row>
    <row r="50" spans="1:6" ht="19.5" customHeight="1">
      <c r="A50" s="57" t="s">
        <v>70</v>
      </c>
      <c r="B50" s="58"/>
      <c r="C50" s="26">
        <f>SUM(C51:C52)</f>
        <v>5480000</v>
      </c>
      <c r="D50" s="26">
        <f>SUM(D51:D52)</f>
        <v>6362208</v>
      </c>
      <c r="E50" s="26">
        <f>SUM(E51:E52)</f>
        <v>5036131.4</v>
      </c>
      <c r="F50" s="15">
        <f t="shared" si="1"/>
        <v>79.15697506274552</v>
      </c>
    </row>
    <row r="51" spans="1:6" ht="19.5" customHeight="1">
      <c r="A51" s="52" t="s">
        <v>71</v>
      </c>
      <c r="B51" s="53"/>
      <c r="C51" s="9">
        <v>5480000</v>
      </c>
      <c r="D51" s="9">
        <v>6362208</v>
      </c>
      <c r="E51" s="9">
        <v>5036131.4</v>
      </c>
      <c r="F51" s="15">
        <f t="shared" si="1"/>
        <v>79.15697506274552</v>
      </c>
    </row>
    <row r="52" spans="1:6" ht="19.5" customHeight="1">
      <c r="A52" s="52" t="s">
        <v>72</v>
      </c>
      <c r="B52" s="53"/>
      <c r="C52" s="9">
        <v>0</v>
      </c>
      <c r="D52" s="9">
        <v>0</v>
      </c>
      <c r="E52" s="9">
        <v>0</v>
      </c>
      <c r="F52" s="15">
        <v>0</v>
      </c>
    </row>
    <row r="53" spans="1:6" ht="21.75" customHeight="1">
      <c r="A53" s="63" t="s">
        <v>73</v>
      </c>
      <c r="B53" s="64"/>
      <c r="C53" s="23">
        <v>0</v>
      </c>
      <c r="D53" s="23">
        <v>0</v>
      </c>
      <c r="E53" s="23">
        <v>0</v>
      </c>
      <c r="F53" s="15"/>
    </row>
    <row r="54" spans="1:6" ht="18" customHeight="1">
      <c r="A54" s="63" t="s">
        <v>74</v>
      </c>
      <c r="B54" s="64"/>
      <c r="C54" s="23">
        <v>102000</v>
      </c>
      <c r="D54" s="23">
        <v>102000</v>
      </c>
      <c r="E54" s="23">
        <v>0</v>
      </c>
      <c r="F54" s="15">
        <f t="shared" si="1"/>
        <v>0</v>
      </c>
    </row>
    <row r="55" spans="1:6" ht="18" customHeight="1">
      <c r="A55" s="63" t="s">
        <v>75</v>
      </c>
      <c r="B55" s="64"/>
      <c r="C55" s="23">
        <f>SUM(C42,C43,C50,C53,C54)</f>
        <v>19495200</v>
      </c>
      <c r="D55" s="23">
        <f>SUM(D42,D43,D50,D53,D54)</f>
        <v>21097832</v>
      </c>
      <c r="E55" s="23">
        <f>SUM(E42,E43,E50,E53,E54)</f>
        <v>15129593.57</v>
      </c>
      <c r="F55" s="31">
        <f t="shared" si="1"/>
        <v>71.71160321117355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71" t="s">
        <v>77</v>
      </c>
      <c r="B57" s="72"/>
      <c r="C57" s="72"/>
      <c r="D57" s="72"/>
      <c r="E57" s="72"/>
      <c r="F57" s="72"/>
    </row>
    <row r="58" spans="1:6" ht="19.5" customHeight="1" thickTop="1">
      <c r="A58" s="69" t="s">
        <v>76</v>
      </c>
      <c r="B58" s="59"/>
      <c r="C58" s="59" t="s">
        <v>19</v>
      </c>
      <c r="D58" s="61" t="s">
        <v>20</v>
      </c>
      <c r="E58" s="55" t="s">
        <v>8</v>
      </c>
      <c r="F58" s="56"/>
    </row>
    <row r="59" spans="1:6" ht="19.5" customHeight="1">
      <c r="A59" s="70"/>
      <c r="B59" s="60"/>
      <c r="C59" s="60"/>
      <c r="D59" s="62"/>
      <c r="E59" s="19" t="s">
        <v>21</v>
      </c>
      <c r="F59" s="19" t="s">
        <v>78</v>
      </c>
    </row>
    <row r="60" spans="1:6" ht="19.5" customHeight="1">
      <c r="A60" s="57" t="s">
        <v>79</v>
      </c>
      <c r="B60" s="58"/>
      <c r="C60" s="15">
        <f>SUM(C61:C66)</f>
        <v>34425360</v>
      </c>
      <c r="D60" s="15">
        <f>SUM(D61:D66)</f>
        <v>34425360</v>
      </c>
      <c r="E60" s="15">
        <f>SUM(E61:E66)</f>
        <v>27963890.19</v>
      </c>
      <c r="F60" s="15">
        <f aca="true" t="shared" si="2" ref="F60:F68">(E60/D60)*100</f>
        <v>81.23049458306319</v>
      </c>
    </row>
    <row r="61" spans="1:6" ht="19.5" customHeight="1">
      <c r="A61" s="52" t="s">
        <v>80</v>
      </c>
      <c r="B61" s="53"/>
      <c r="C61" s="9">
        <v>8659140</v>
      </c>
      <c r="D61" s="9">
        <v>8659140</v>
      </c>
      <c r="E61" s="9">
        <v>7093582.03</v>
      </c>
      <c r="F61" s="25">
        <f t="shared" si="2"/>
        <v>81.92016793815552</v>
      </c>
    </row>
    <row r="62" spans="1:6" ht="19.5" customHeight="1">
      <c r="A62" s="52" t="s">
        <v>81</v>
      </c>
      <c r="B62" s="53"/>
      <c r="C62" s="9">
        <v>18907960</v>
      </c>
      <c r="D62" s="9">
        <v>18907960</v>
      </c>
      <c r="E62" s="9">
        <v>15024513.54</v>
      </c>
      <c r="F62" s="25">
        <f t="shared" si="2"/>
        <v>79.4613143882259</v>
      </c>
    </row>
    <row r="63" spans="1:6" ht="19.5" customHeight="1">
      <c r="A63" s="52" t="s">
        <v>82</v>
      </c>
      <c r="B63" s="53"/>
      <c r="C63" s="9">
        <v>101060</v>
      </c>
      <c r="D63" s="9">
        <v>101060</v>
      </c>
      <c r="E63" s="9">
        <v>69735.4</v>
      </c>
      <c r="F63" s="25">
        <f t="shared" si="2"/>
        <v>69.0039580447259</v>
      </c>
    </row>
    <row r="64" spans="1:6" ht="19.5" customHeight="1">
      <c r="A64" s="52" t="s">
        <v>83</v>
      </c>
      <c r="B64" s="53"/>
      <c r="C64" s="9">
        <v>168480</v>
      </c>
      <c r="D64" s="9">
        <v>168480</v>
      </c>
      <c r="E64" s="9">
        <v>102242.53</v>
      </c>
      <c r="F64" s="25">
        <f t="shared" si="2"/>
        <v>60.685262345679014</v>
      </c>
    </row>
    <row r="65" spans="1:6" ht="19.5" customHeight="1">
      <c r="A65" s="52" t="s">
        <v>84</v>
      </c>
      <c r="B65" s="53"/>
      <c r="C65" s="9">
        <v>26120</v>
      </c>
      <c r="D65" s="9">
        <v>26120</v>
      </c>
      <c r="E65" s="9">
        <v>16421.1</v>
      </c>
      <c r="F65" s="25">
        <f t="shared" si="2"/>
        <v>62.86791730474731</v>
      </c>
    </row>
    <row r="66" spans="1:6" ht="19.5" customHeight="1">
      <c r="A66" s="52" t="s">
        <v>85</v>
      </c>
      <c r="B66" s="53"/>
      <c r="C66" s="9">
        <v>6562600</v>
      </c>
      <c r="D66" s="9">
        <v>6562600</v>
      </c>
      <c r="E66" s="9">
        <v>5657395.59</v>
      </c>
      <c r="F66" s="25">
        <f t="shared" si="2"/>
        <v>86.20661917532685</v>
      </c>
    </row>
    <row r="67" spans="1:6" ht="19.5" customHeight="1">
      <c r="A67" s="57" t="s">
        <v>86</v>
      </c>
      <c r="B67" s="58"/>
      <c r="C67" s="26">
        <f>SUM(C68:C70)</f>
        <v>56000900</v>
      </c>
      <c r="D67" s="26">
        <f>SUM(D68:D70)</f>
        <v>56000900</v>
      </c>
      <c r="E67" s="26">
        <f>SUM(E68:E70)</f>
        <v>47538257.26</v>
      </c>
      <c r="F67" s="15">
        <f t="shared" si="2"/>
        <v>84.8883808295938</v>
      </c>
    </row>
    <row r="68" spans="1:6" ht="19.5" customHeight="1">
      <c r="A68" s="52" t="s">
        <v>87</v>
      </c>
      <c r="B68" s="53"/>
      <c r="C68" s="9">
        <v>55584200</v>
      </c>
      <c r="D68" s="9">
        <v>55584200</v>
      </c>
      <c r="E68" s="9">
        <v>47355381.1</v>
      </c>
      <c r="F68" s="25">
        <f t="shared" si="2"/>
        <v>85.19575904663556</v>
      </c>
    </row>
    <row r="69" spans="1:6" ht="19.5" customHeight="1">
      <c r="A69" s="52" t="s">
        <v>88</v>
      </c>
      <c r="B69" s="53"/>
      <c r="C69" s="9">
        <v>0</v>
      </c>
      <c r="D69" s="26">
        <v>0</v>
      </c>
      <c r="E69" s="9">
        <v>0</v>
      </c>
      <c r="F69" s="25">
        <v>0</v>
      </c>
    </row>
    <row r="70" spans="1:6" ht="19.5" customHeight="1">
      <c r="A70" s="52" t="s">
        <v>89</v>
      </c>
      <c r="B70" s="53"/>
      <c r="C70" s="9">
        <v>416700</v>
      </c>
      <c r="D70" s="9">
        <v>416700</v>
      </c>
      <c r="E70" s="9">
        <v>182876.16</v>
      </c>
      <c r="F70" s="25">
        <f>(E70/D70)*100</f>
        <v>43.886767458603316</v>
      </c>
    </row>
    <row r="71" spans="1:6" ht="28.5" customHeight="1">
      <c r="A71" s="63" t="s">
        <v>90</v>
      </c>
      <c r="B71" s="64"/>
      <c r="C71" s="23">
        <f>C68-C60</f>
        <v>21158840</v>
      </c>
      <c r="D71" s="23">
        <f>D68-D60</f>
        <v>21158840</v>
      </c>
      <c r="E71" s="23">
        <f>E68-E60</f>
        <v>19391490.91</v>
      </c>
      <c r="F71" s="15">
        <f>(E71/D71)*100</f>
        <v>91.6472307082997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54" t="s">
        <v>3</v>
      </c>
      <c r="C74" s="54"/>
      <c r="D74" s="54" t="s">
        <v>24</v>
      </c>
      <c r="E74" s="54"/>
      <c r="F74" s="30" t="s">
        <v>25</v>
      </c>
    </row>
    <row r="75" spans="1:6" s="29" customFormat="1" ht="12.75">
      <c r="A75" s="30" t="s">
        <v>4</v>
      </c>
      <c r="B75" s="54" t="s">
        <v>26</v>
      </c>
      <c r="C75" s="54"/>
      <c r="D75" s="54" t="s">
        <v>27</v>
      </c>
      <c r="E75" s="54"/>
      <c r="F75" s="30" t="s">
        <v>28</v>
      </c>
    </row>
    <row r="76" spans="1:3" s="29" customFormat="1" ht="12.75">
      <c r="A76" s="30" t="s">
        <v>6</v>
      </c>
      <c r="B76" s="54" t="s">
        <v>7</v>
      </c>
      <c r="C76" s="54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39" t="s">
        <v>10</v>
      </c>
      <c r="B94" s="40"/>
      <c r="C94" s="17"/>
      <c r="D94" s="11">
        <f>D25-D28-D29-D38</f>
        <v>-433153860</v>
      </c>
      <c r="E94" s="11">
        <f>E25-E28-E29-E38</f>
        <v>-355854094.88</v>
      </c>
      <c r="F94" s="11">
        <f>F25-F28-F29-F38</f>
        <v>-242.6521447487641</v>
      </c>
    </row>
    <row r="95" spans="1:6" ht="19.5" customHeight="1">
      <c r="A95" s="39" t="s">
        <v>11</v>
      </c>
      <c r="B95" s="40"/>
      <c r="C95" s="17"/>
      <c r="D95" s="10">
        <v>3215107.96</v>
      </c>
      <c r="E95" s="16"/>
      <c r="F95" s="16"/>
    </row>
    <row r="96" spans="1:6" ht="19.5" customHeight="1">
      <c r="A96" s="39" t="s">
        <v>12</v>
      </c>
      <c r="B96" s="40"/>
      <c r="C96" s="17"/>
      <c r="D96" s="12">
        <v>0</v>
      </c>
      <c r="E96" s="12">
        <v>0</v>
      </c>
      <c r="F96" s="12">
        <v>0</v>
      </c>
    </row>
    <row r="97" spans="1:6" ht="19.5" customHeight="1">
      <c r="A97" s="39" t="s">
        <v>13</v>
      </c>
      <c r="B97" s="40"/>
      <c r="C97" s="17"/>
      <c r="D97" s="11">
        <f>D23+D94+D95+D96</f>
        <v>-416860052.04</v>
      </c>
      <c r="E97" s="11">
        <f>E23+E94+E95+E96</f>
        <v>-344151760.21</v>
      </c>
      <c r="F97" s="11">
        <f>F23+F94+F95+F96</f>
        <v>-153.17586140255997</v>
      </c>
    </row>
    <row r="98" spans="1:6" ht="19.5" customHeight="1">
      <c r="A98" s="39" t="s">
        <v>14</v>
      </c>
      <c r="B98" s="40"/>
      <c r="C98" s="17"/>
      <c r="D98" s="11">
        <v>-23082405.45</v>
      </c>
      <c r="E98" s="11" t="e">
        <f>#REF!-'Dem.Ensino - Receitas - 5º Bim'!E97</f>
        <v>#REF!</v>
      </c>
      <c r="F98" s="11" t="e">
        <f>#REF!-'Dem.Ensino - Receitas - 5º Bim'!F97</f>
        <v>#REF!</v>
      </c>
    </row>
    <row r="99" spans="1:6" ht="19.5" customHeight="1" thickBot="1">
      <c r="A99" s="73" t="s">
        <v>15</v>
      </c>
      <c r="B99" s="74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50"/>
      <c r="B100" s="51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41" t="s">
        <v>16</v>
      </c>
      <c r="B102" s="42"/>
      <c r="C102" s="42"/>
      <c r="D102" s="42"/>
      <c r="E102" s="42"/>
      <c r="F102" s="43"/>
    </row>
    <row r="103" spans="1:6" ht="19.5" customHeight="1">
      <c r="A103" s="44"/>
      <c r="B103" s="45"/>
      <c r="C103" s="45"/>
      <c r="D103" s="45"/>
      <c r="E103" s="45"/>
      <c r="F103" s="46"/>
    </row>
    <row r="104" spans="1:6" ht="19.5" customHeight="1">
      <c r="A104" s="47"/>
      <c r="B104" s="48"/>
      <c r="C104" s="48"/>
      <c r="D104" s="48"/>
      <c r="E104" s="48"/>
      <c r="F104" s="49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38" t="s">
        <v>2</v>
      </c>
      <c r="B106" s="38"/>
      <c r="C106" s="7"/>
      <c r="D106" s="38" t="s">
        <v>3</v>
      </c>
      <c r="E106" s="38"/>
      <c r="F106" s="38"/>
    </row>
    <row r="107" spans="1:6" ht="12.75">
      <c r="A107" s="38" t="s">
        <v>4</v>
      </c>
      <c r="B107" s="38"/>
      <c r="C107" s="7"/>
      <c r="D107" s="38" t="s">
        <v>5</v>
      </c>
      <c r="E107" s="38"/>
      <c r="F107" s="38"/>
    </row>
    <row r="108" spans="1:6" ht="12.75">
      <c r="A108" s="38" t="s">
        <v>6</v>
      </c>
      <c r="B108" s="38"/>
      <c r="C108" s="7"/>
      <c r="D108" s="38" t="s">
        <v>7</v>
      </c>
      <c r="E108" s="38"/>
      <c r="F108" s="38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60:B60"/>
    <mergeCell ref="A58:B59"/>
    <mergeCell ref="A49:B49"/>
    <mergeCell ref="A52:B52"/>
    <mergeCell ref="A54:B54"/>
    <mergeCell ref="A55:B55"/>
    <mergeCell ref="A69:B69"/>
    <mergeCell ref="A70:B70"/>
    <mergeCell ref="A57:F57"/>
    <mergeCell ref="A64:B64"/>
    <mergeCell ref="A65:B65"/>
    <mergeCell ref="A66:B66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A21:B21"/>
    <mergeCell ref="A34:B34"/>
    <mergeCell ref="C40:C41"/>
    <mergeCell ref="A24:B24"/>
    <mergeCell ref="A35:B35"/>
    <mergeCell ref="A36:B36"/>
    <mergeCell ref="A37:B37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107:B107"/>
    <mergeCell ref="A97:B97"/>
    <mergeCell ref="A98:B98"/>
    <mergeCell ref="D106:F106"/>
    <mergeCell ref="D107:F107"/>
    <mergeCell ref="A102:F104"/>
    <mergeCell ref="A100:B100"/>
    <mergeCell ref="A106:B10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7">
      <selection activeCell="G45" sqref="G4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5" t="s">
        <v>29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30</v>
      </c>
      <c r="B9" s="4"/>
      <c r="C9" s="4"/>
      <c r="D9" s="5"/>
      <c r="E9" s="5"/>
      <c r="F9" s="5"/>
    </row>
    <row r="10" spans="1:9" ht="13.5" customHeight="1" thickBot="1">
      <c r="A10" s="79" t="s">
        <v>91</v>
      </c>
      <c r="B10" s="80"/>
      <c r="C10" s="3"/>
      <c r="D10" s="3"/>
      <c r="E10" s="3"/>
      <c r="I10" s="24">
        <v>1</v>
      </c>
    </row>
    <row r="11" spans="1:9" ht="19.5" customHeight="1" thickTop="1">
      <c r="A11" s="75" t="s">
        <v>92</v>
      </c>
      <c r="B11" s="59"/>
      <c r="C11" s="59" t="s">
        <v>22</v>
      </c>
      <c r="D11" s="61" t="s">
        <v>93</v>
      </c>
      <c r="E11" s="55" t="s">
        <v>9</v>
      </c>
      <c r="F11" s="56"/>
      <c r="G11" s="55" t="s">
        <v>1</v>
      </c>
      <c r="H11" s="56"/>
      <c r="I11" s="61" t="s">
        <v>97</v>
      </c>
    </row>
    <row r="12" spans="1:9" ht="19.5" customHeight="1">
      <c r="A12" s="70"/>
      <c r="B12" s="60"/>
      <c r="C12" s="60"/>
      <c r="D12" s="62"/>
      <c r="E12" s="19" t="s">
        <v>94</v>
      </c>
      <c r="F12" s="19" t="s">
        <v>95</v>
      </c>
      <c r="G12" s="19" t="s">
        <v>23</v>
      </c>
      <c r="H12" s="19" t="s">
        <v>96</v>
      </c>
      <c r="I12" s="62"/>
    </row>
    <row r="13" spans="1:9" ht="19.5" customHeight="1">
      <c r="A13" s="57" t="s">
        <v>98</v>
      </c>
      <c r="B13" s="58"/>
      <c r="C13" s="15">
        <f>SUM(C14:C15)</f>
        <v>45779244</v>
      </c>
      <c r="D13" s="15">
        <f>SUM(D14:D15)</f>
        <v>46551318.980000004</v>
      </c>
      <c r="E13" s="15">
        <f>SUM(E14:E15)</f>
        <v>35495004.15</v>
      </c>
      <c r="F13" s="15">
        <f>(E13/D13)*100</f>
        <v>76.24919105997799</v>
      </c>
      <c r="G13" s="15">
        <f>SUM(G14:G15)</f>
        <v>35495004.15</v>
      </c>
      <c r="H13" s="15">
        <f>(G13/D13)*100</f>
        <v>76.24919105997799</v>
      </c>
      <c r="I13" s="15"/>
    </row>
    <row r="14" spans="1:9" ht="19.5" customHeight="1">
      <c r="A14" s="52" t="s">
        <v>99</v>
      </c>
      <c r="B14" s="53"/>
      <c r="C14" s="9">
        <v>19715500</v>
      </c>
      <c r="D14" s="9">
        <v>20125500</v>
      </c>
      <c r="E14" s="9">
        <v>16430815.28</v>
      </c>
      <c r="F14" s="25">
        <f aca="true" t="shared" si="0" ref="F14:F19">(E14/D14)*100</f>
        <v>81.64177426647785</v>
      </c>
      <c r="G14" s="9">
        <v>16430815.28</v>
      </c>
      <c r="H14" s="25">
        <f aca="true" t="shared" si="1" ref="H14:H19">(G14/D14)*100</f>
        <v>81.64177426647785</v>
      </c>
      <c r="I14" s="9"/>
    </row>
    <row r="15" spans="1:9" ht="19.5" customHeight="1">
      <c r="A15" s="52" t="s">
        <v>100</v>
      </c>
      <c r="B15" s="53"/>
      <c r="C15" s="9">
        <v>26063744</v>
      </c>
      <c r="D15" s="9">
        <v>26425818.98</v>
      </c>
      <c r="E15" s="9">
        <v>19064188.87</v>
      </c>
      <c r="F15" s="25">
        <f t="shared" si="0"/>
        <v>72.14228207810119</v>
      </c>
      <c r="G15" s="9">
        <v>19064188.87</v>
      </c>
      <c r="H15" s="25">
        <f t="shared" si="1"/>
        <v>72.14228207810119</v>
      </c>
      <c r="I15" s="9"/>
    </row>
    <row r="16" spans="1:9" ht="19.5" customHeight="1">
      <c r="A16" s="57" t="s">
        <v>101</v>
      </c>
      <c r="B16" s="58"/>
      <c r="C16" s="15">
        <f>SUM(C17:C18)</f>
        <v>10221656</v>
      </c>
      <c r="D16" s="15">
        <f>SUM(D17:D18)</f>
        <v>10221656</v>
      </c>
      <c r="E16" s="15">
        <f>SUM(E17:E18)</f>
        <v>9022410.22</v>
      </c>
      <c r="F16" s="15">
        <f t="shared" si="0"/>
        <v>88.26759793129412</v>
      </c>
      <c r="G16" s="15">
        <f>SUM(G17:G18)</f>
        <v>8354554.619999999</v>
      </c>
      <c r="H16" s="15">
        <f t="shared" si="1"/>
        <v>81.73386601936123</v>
      </c>
      <c r="I16" s="15"/>
    </row>
    <row r="17" spans="1:9" ht="19.5" customHeight="1">
      <c r="A17" s="52" t="s">
        <v>102</v>
      </c>
      <c r="B17" s="53"/>
      <c r="C17" s="9">
        <v>6178436</v>
      </c>
      <c r="D17" s="9">
        <v>6172286</v>
      </c>
      <c r="E17" s="9">
        <v>5599806.36</v>
      </c>
      <c r="F17" s="25">
        <f t="shared" si="0"/>
        <v>90.72499816113512</v>
      </c>
      <c r="G17" s="9">
        <v>5227770.97</v>
      </c>
      <c r="H17" s="25">
        <f t="shared" si="1"/>
        <v>84.69748436802831</v>
      </c>
      <c r="I17" s="9"/>
    </row>
    <row r="18" spans="1:9" ht="19.5" customHeight="1">
      <c r="A18" s="52" t="s">
        <v>103</v>
      </c>
      <c r="B18" s="53"/>
      <c r="C18" s="9">
        <v>4043220</v>
      </c>
      <c r="D18" s="9">
        <v>4049370</v>
      </c>
      <c r="E18" s="9">
        <v>3422603.86</v>
      </c>
      <c r="F18" s="25">
        <f t="shared" si="0"/>
        <v>84.52188513274905</v>
      </c>
      <c r="G18" s="9">
        <v>3126783.65</v>
      </c>
      <c r="H18" s="25">
        <f t="shared" si="1"/>
        <v>77.21654603061711</v>
      </c>
      <c r="I18" s="9"/>
    </row>
    <row r="19" spans="1:9" ht="28.5" customHeight="1">
      <c r="A19" s="63" t="s">
        <v>104</v>
      </c>
      <c r="B19" s="64"/>
      <c r="C19" s="23">
        <f>SUM(C16,C13)</f>
        <v>56000900</v>
      </c>
      <c r="D19" s="23">
        <f>SUM(D13,D16)</f>
        <v>56772974.980000004</v>
      </c>
      <c r="E19" s="14">
        <f>SUM(E16,E13)</f>
        <v>44517414.37</v>
      </c>
      <c r="F19" s="15">
        <f t="shared" si="0"/>
        <v>78.41303786825088</v>
      </c>
      <c r="G19" s="14">
        <f>SUM(G16,G13)</f>
        <v>43849558.769999996</v>
      </c>
      <c r="H19" s="15">
        <f t="shared" si="1"/>
        <v>77.23667605132077</v>
      </c>
      <c r="I19" s="23"/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105</v>
      </c>
      <c r="B21" s="88"/>
      <c r="C21" s="88"/>
      <c r="D21" s="88"/>
      <c r="E21" s="88"/>
      <c r="F21" s="88"/>
      <c r="G21" s="72" t="s">
        <v>113</v>
      </c>
      <c r="H21" s="72"/>
      <c r="I21" s="72"/>
    </row>
    <row r="22" spans="1:9" ht="19.5" customHeight="1" thickBot="1" thickTop="1">
      <c r="A22" s="81" t="s">
        <v>106</v>
      </c>
      <c r="B22" s="82"/>
      <c r="C22" s="82"/>
      <c r="D22" s="82"/>
      <c r="E22" s="82"/>
      <c r="F22" s="83"/>
      <c r="G22" s="84">
        <v>0</v>
      </c>
      <c r="H22" s="85"/>
      <c r="I22" s="86"/>
    </row>
    <row r="23" spans="1:9" ht="16.5" customHeight="1" thickBot="1" thickTop="1">
      <c r="A23" s="76" t="s">
        <v>107</v>
      </c>
      <c r="B23" s="77"/>
      <c r="C23" s="77"/>
      <c r="D23" s="77"/>
      <c r="E23" s="77"/>
      <c r="F23" s="78"/>
      <c r="G23" s="84">
        <v>0</v>
      </c>
      <c r="H23" s="85"/>
      <c r="I23" s="86"/>
    </row>
    <row r="24" spans="1:9" ht="16.5" customHeight="1" thickBot="1" thickTop="1">
      <c r="A24" s="76" t="s">
        <v>108</v>
      </c>
      <c r="B24" s="77"/>
      <c r="C24" s="77"/>
      <c r="D24" s="77"/>
      <c r="E24" s="77"/>
      <c r="F24" s="78"/>
      <c r="G24" s="84">
        <v>0</v>
      </c>
      <c r="H24" s="85"/>
      <c r="I24" s="86"/>
    </row>
    <row r="25" spans="1:9" ht="16.5" customHeight="1" thickBot="1" thickTop="1">
      <c r="A25" s="81" t="s">
        <v>109</v>
      </c>
      <c r="B25" s="82"/>
      <c r="C25" s="82"/>
      <c r="D25" s="82"/>
      <c r="E25" s="82"/>
      <c r="F25" s="83"/>
      <c r="G25" s="84">
        <f>SUM(G26:I27)</f>
        <v>772074.98</v>
      </c>
      <c r="H25" s="85"/>
      <c r="I25" s="86"/>
    </row>
    <row r="26" spans="1:9" ht="16.5" customHeight="1" thickBot="1" thickTop="1">
      <c r="A26" s="76" t="s">
        <v>110</v>
      </c>
      <c r="B26" s="77"/>
      <c r="C26" s="77"/>
      <c r="D26" s="77"/>
      <c r="E26" s="77"/>
      <c r="F26" s="78"/>
      <c r="G26" s="84">
        <v>772074.98</v>
      </c>
      <c r="H26" s="85"/>
      <c r="I26" s="86"/>
    </row>
    <row r="27" spans="1:9" ht="16.5" customHeight="1" thickTop="1">
      <c r="A27" s="76" t="s">
        <v>111</v>
      </c>
      <c r="B27" s="77"/>
      <c r="C27" s="77"/>
      <c r="D27" s="77"/>
      <c r="E27" s="77"/>
      <c r="F27" s="78"/>
      <c r="G27" s="84">
        <v>0</v>
      </c>
      <c r="H27" s="85"/>
      <c r="I27" s="86"/>
    </row>
    <row r="28" spans="1:9" ht="22.5" customHeight="1">
      <c r="A28" s="63" t="s">
        <v>112</v>
      </c>
      <c r="B28" s="64"/>
      <c r="C28" s="23"/>
      <c r="D28" s="23"/>
      <c r="E28" s="14"/>
      <c r="F28" s="15"/>
      <c r="G28" s="14"/>
      <c r="H28" s="15"/>
      <c r="I28" s="23">
        <f>G25+G22</f>
        <v>772074.98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114</v>
      </c>
      <c r="B30" s="88"/>
      <c r="C30" s="88"/>
      <c r="D30" s="88"/>
      <c r="E30" s="88"/>
      <c r="F30" s="88"/>
      <c r="G30" s="72" t="s">
        <v>113</v>
      </c>
      <c r="H30" s="72"/>
      <c r="I30" s="72"/>
    </row>
    <row r="31" spans="1:9" ht="19.5" customHeight="1" thickBot="1" thickTop="1">
      <c r="A31" s="81" t="s">
        <v>115</v>
      </c>
      <c r="B31" s="82"/>
      <c r="C31" s="82"/>
      <c r="D31" s="82"/>
      <c r="E31" s="82"/>
      <c r="F31" s="83"/>
      <c r="G31" s="84">
        <v>0</v>
      </c>
      <c r="H31" s="85"/>
      <c r="I31" s="86"/>
    </row>
    <row r="32" spans="1:9" ht="16.5" customHeight="1" thickBot="1" thickTop="1">
      <c r="A32" s="89" t="s">
        <v>118</v>
      </c>
      <c r="B32" s="77"/>
      <c r="C32" s="77"/>
      <c r="D32" s="77"/>
      <c r="E32" s="77"/>
      <c r="F32" s="78"/>
      <c r="G32" s="84">
        <v>73.04</v>
      </c>
      <c r="H32" s="85"/>
      <c r="I32" s="86"/>
    </row>
    <row r="33" spans="1:9" ht="16.5" customHeight="1" thickBot="1" thickTop="1">
      <c r="A33" s="76" t="s">
        <v>116</v>
      </c>
      <c r="B33" s="77"/>
      <c r="C33" s="77"/>
      <c r="D33" s="77"/>
      <c r="E33" s="77"/>
      <c r="F33" s="78"/>
      <c r="G33" s="84">
        <v>18.98</v>
      </c>
      <c r="H33" s="85"/>
      <c r="I33" s="86"/>
    </row>
    <row r="34" spans="1:9" ht="22.5" customHeight="1" thickTop="1">
      <c r="A34" s="76" t="s">
        <v>117</v>
      </c>
      <c r="B34" s="77"/>
      <c r="C34" s="77"/>
      <c r="D34" s="77"/>
      <c r="E34" s="77"/>
      <c r="F34" s="78"/>
      <c r="G34" s="84">
        <v>7.98</v>
      </c>
      <c r="H34" s="85"/>
      <c r="I34" s="86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114</v>
      </c>
      <c r="B36" s="88"/>
      <c r="C36" s="88"/>
      <c r="D36" s="88"/>
      <c r="E36" s="88"/>
      <c r="F36" s="88"/>
      <c r="G36" s="72" t="s">
        <v>113</v>
      </c>
      <c r="H36" s="72"/>
      <c r="I36" s="72"/>
    </row>
    <row r="37" spans="1:9" ht="19.5" customHeight="1" thickBot="1" thickTop="1">
      <c r="A37" s="81" t="s">
        <v>119</v>
      </c>
      <c r="B37" s="82"/>
      <c r="C37" s="82"/>
      <c r="D37" s="82"/>
      <c r="E37" s="82"/>
      <c r="F37" s="83"/>
      <c r="G37" s="84">
        <v>772074.98</v>
      </c>
      <c r="H37" s="85"/>
      <c r="I37" s="86"/>
    </row>
    <row r="38" spans="1:9" ht="15.75" customHeight="1" thickTop="1">
      <c r="A38" s="81" t="s">
        <v>120</v>
      </c>
      <c r="B38" s="82"/>
      <c r="C38" s="82"/>
      <c r="D38" s="82"/>
      <c r="E38" s="82"/>
      <c r="F38" s="83"/>
      <c r="G38" s="84">
        <v>772074.98</v>
      </c>
      <c r="H38" s="85"/>
      <c r="I38" s="86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54" t="s">
        <v>3</v>
      </c>
      <c r="C41" s="54"/>
      <c r="E41" s="54" t="s">
        <v>24</v>
      </c>
      <c r="F41" s="54"/>
      <c r="H41" s="30" t="s">
        <v>25</v>
      </c>
    </row>
    <row r="42" spans="1:8" s="29" customFormat="1" ht="12.75">
      <c r="A42" s="30" t="s">
        <v>4</v>
      </c>
      <c r="B42" s="54" t="s">
        <v>26</v>
      </c>
      <c r="C42" s="54"/>
      <c r="E42" s="54" t="s">
        <v>27</v>
      </c>
      <c r="F42" s="54"/>
      <c r="H42" s="30" t="s">
        <v>28</v>
      </c>
    </row>
    <row r="43" spans="1:3" s="29" customFormat="1" ht="12.75">
      <c r="A43" s="30" t="s">
        <v>6</v>
      </c>
      <c r="B43" s="54" t="s">
        <v>7</v>
      </c>
      <c r="C43" s="54"/>
    </row>
    <row r="44" ht="19.5" customHeight="1"/>
    <row r="45" ht="19.5" customHeight="1"/>
    <row r="46" ht="19.5" customHeight="1"/>
  </sheetData>
  <sheetProtection selectLockedCells="1"/>
  <mergeCells count="52">
    <mergeCell ref="A24:F24"/>
    <mergeCell ref="A25:F25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zoomScalePageLayoutView="0" workbookViewId="0" topLeftCell="A45">
      <selection activeCell="F76" sqref="F7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65" t="s">
        <v>29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29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1" t="s">
        <v>121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 thickTop="1">
      <c r="A10" s="75" t="s">
        <v>122</v>
      </c>
      <c r="B10" s="59"/>
      <c r="C10" s="59" t="s">
        <v>22</v>
      </c>
      <c r="D10" s="61" t="s">
        <v>93</v>
      </c>
      <c r="E10" s="55" t="s">
        <v>9</v>
      </c>
      <c r="F10" s="56"/>
      <c r="G10" s="55" t="s">
        <v>1</v>
      </c>
      <c r="H10" s="56"/>
      <c r="I10" s="61" t="s">
        <v>123</v>
      </c>
    </row>
    <row r="11" spans="1:9" ht="36.75" customHeight="1">
      <c r="A11" s="70"/>
      <c r="B11" s="60"/>
      <c r="C11" s="60"/>
      <c r="D11" s="62"/>
      <c r="E11" s="19" t="s">
        <v>94</v>
      </c>
      <c r="F11" s="19" t="s">
        <v>95</v>
      </c>
      <c r="G11" s="19" t="s">
        <v>23</v>
      </c>
      <c r="H11" s="19" t="s">
        <v>96</v>
      </c>
      <c r="I11" s="62"/>
    </row>
    <row r="12" spans="1:9" ht="19.5" customHeight="1">
      <c r="A12" s="57" t="s">
        <v>124</v>
      </c>
      <c r="B12" s="58"/>
      <c r="C12" s="15">
        <f>C13+C16</f>
        <v>39875586</v>
      </c>
      <c r="D12" s="15">
        <f>D13+D16</f>
        <v>44857836</v>
      </c>
      <c r="E12" s="15">
        <f>E13+E16</f>
        <v>36596971.82</v>
      </c>
      <c r="F12" s="15">
        <f>(E12/D12)*100</f>
        <v>81.58434530814192</v>
      </c>
      <c r="G12" s="15">
        <f>G13+G16</f>
        <v>34507810.23</v>
      </c>
      <c r="H12" s="15">
        <f>(G12/D12)*100</f>
        <v>76.92705067181572</v>
      </c>
      <c r="I12" s="15"/>
    </row>
    <row r="13" spans="1:9" ht="19.5" customHeight="1">
      <c r="A13" s="52" t="s">
        <v>125</v>
      </c>
      <c r="B13" s="53"/>
      <c r="C13" s="26">
        <f>SUM(C14:C15)</f>
        <v>24235686</v>
      </c>
      <c r="D13" s="26">
        <v>24109926</v>
      </c>
      <c r="E13" s="26">
        <v>19984055.44</v>
      </c>
      <c r="F13" s="15">
        <f aca="true" t="shared" si="0" ref="F13:F24">(E13/D13)*100</f>
        <v>82.88725332462656</v>
      </c>
      <c r="G13" s="26">
        <v>18804060.65</v>
      </c>
      <c r="H13" s="15">
        <f aca="true" t="shared" si="1" ref="H13:H26">(G13/D13)*100</f>
        <v>77.99302515486775</v>
      </c>
      <c r="I13" s="9"/>
    </row>
    <row r="14" spans="1:9" ht="19.5" customHeight="1">
      <c r="A14" s="52" t="s">
        <v>126</v>
      </c>
      <c r="B14" s="53"/>
      <c r="C14" s="9">
        <v>16154336</v>
      </c>
      <c r="D14" s="9">
        <v>15031396</v>
      </c>
      <c r="E14" s="9">
        <v>12184079.52</v>
      </c>
      <c r="F14" s="25">
        <f t="shared" si="0"/>
        <v>81.0575379691946</v>
      </c>
      <c r="G14" s="9">
        <v>11864714.77</v>
      </c>
      <c r="H14" s="25">
        <f t="shared" si="1"/>
        <v>78.93288667266832</v>
      </c>
      <c r="I14" s="9"/>
    </row>
    <row r="15" spans="1:9" ht="19.5" customHeight="1">
      <c r="A15" s="52" t="s">
        <v>127</v>
      </c>
      <c r="B15" s="53"/>
      <c r="C15" s="9">
        <v>8081350</v>
      </c>
      <c r="D15" s="9">
        <v>9078530</v>
      </c>
      <c r="E15" s="9">
        <v>7799975.92</v>
      </c>
      <c r="F15" s="25">
        <f t="shared" si="0"/>
        <v>85.91672792842013</v>
      </c>
      <c r="G15" s="9">
        <v>6939345.88</v>
      </c>
      <c r="H15" s="25">
        <f t="shared" si="1"/>
        <v>76.43688879146734</v>
      </c>
      <c r="I15" s="9"/>
    </row>
    <row r="16" spans="1:9" ht="19.5" customHeight="1">
      <c r="A16" s="52" t="s">
        <v>128</v>
      </c>
      <c r="B16" s="53"/>
      <c r="C16" s="26">
        <f>SUM(C17:C18)</f>
        <v>15639900</v>
      </c>
      <c r="D16" s="26">
        <f>SUM(D17:D18)</f>
        <v>20747910</v>
      </c>
      <c r="E16" s="26">
        <f>SUM(E17:E18)</f>
        <v>16612916.379999999</v>
      </c>
      <c r="F16" s="15">
        <f t="shared" si="0"/>
        <v>80.07031252786425</v>
      </c>
      <c r="G16" s="26">
        <f>SUM(G17:G18)</f>
        <v>15703749.58</v>
      </c>
      <c r="H16" s="15">
        <f t="shared" si="1"/>
        <v>75.68834441637736</v>
      </c>
      <c r="I16" s="9"/>
    </row>
    <row r="17" spans="1:9" ht="19.5" customHeight="1">
      <c r="A17" s="52" t="s">
        <v>129</v>
      </c>
      <c r="B17" s="53"/>
      <c r="C17" s="9">
        <v>9739600</v>
      </c>
      <c r="D17" s="9">
        <v>11266390</v>
      </c>
      <c r="E17" s="9">
        <v>9846542.12</v>
      </c>
      <c r="F17" s="25">
        <f t="shared" si="0"/>
        <v>87.39749041174679</v>
      </c>
      <c r="G17" s="9">
        <v>9793871.48</v>
      </c>
      <c r="H17" s="25">
        <f t="shared" si="1"/>
        <v>86.9299880440851</v>
      </c>
      <c r="I17" s="9"/>
    </row>
    <row r="18" spans="1:9" ht="19.5" customHeight="1">
      <c r="A18" s="52" t="s">
        <v>130</v>
      </c>
      <c r="B18" s="53"/>
      <c r="C18" s="9">
        <v>5900300</v>
      </c>
      <c r="D18" s="9">
        <v>9481520</v>
      </c>
      <c r="E18" s="9">
        <v>6766374.26</v>
      </c>
      <c r="F18" s="25">
        <f t="shared" si="0"/>
        <v>71.36381360794472</v>
      </c>
      <c r="G18" s="9">
        <v>5909878.1</v>
      </c>
      <c r="H18" s="25">
        <f t="shared" si="1"/>
        <v>62.33049236831225</v>
      </c>
      <c r="I18" s="9"/>
    </row>
    <row r="19" spans="1:9" ht="19.5" customHeight="1">
      <c r="A19" s="57" t="s">
        <v>131</v>
      </c>
      <c r="B19" s="58"/>
      <c r="C19" s="15">
        <f>SUM(C20:C21)</f>
        <v>69390720</v>
      </c>
      <c r="D19" s="15">
        <f>SUM(D20:D21)</f>
        <v>64295544.980000004</v>
      </c>
      <c r="E19" s="15">
        <f>SUM(E20:E21)</f>
        <v>51405269.730000004</v>
      </c>
      <c r="F19" s="15">
        <f t="shared" si="0"/>
        <v>79.95152657309352</v>
      </c>
      <c r="G19" s="15">
        <f>SUM(G20:G21)</f>
        <v>48868664.58</v>
      </c>
      <c r="H19" s="15">
        <f t="shared" si="1"/>
        <v>76.00629965140082</v>
      </c>
      <c r="I19" s="15"/>
    </row>
    <row r="20" spans="1:9" ht="28.5" customHeight="1">
      <c r="A20" s="52" t="s">
        <v>132</v>
      </c>
      <c r="B20" s="53"/>
      <c r="C20" s="9">
        <v>30106964</v>
      </c>
      <c r="D20" s="9">
        <v>30475188.98</v>
      </c>
      <c r="E20" s="9">
        <v>22486792.73</v>
      </c>
      <c r="F20" s="25">
        <f t="shared" si="0"/>
        <v>73.78721341074355</v>
      </c>
      <c r="G20" s="9">
        <v>22190972.52</v>
      </c>
      <c r="H20" s="25">
        <f t="shared" si="1"/>
        <v>72.81652144819611</v>
      </c>
      <c r="I20" s="9"/>
    </row>
    <row r="21" spans="1:9" ht="10.5" customHeight="1">
      <c r="A21" s="52" t="s">
        <v>133</v>
      </c>
      <c r="B21" s="53"/>
      <c r="C21" s="9">
        <v>39283756</v>
      </c>
      <c r="D21" s="9">
        <v>33820356</v>
      </c>
      <c r="E21" s="9">
        <v>28918477</v>
      </c>
      <c r="F21" s="25">
        <f t="shared" si="0"/>
        <v>85.50612832106202</v>
      </c>
      <c r="G21" s="9">
        <v>26677692.06</v>
      </c>
      <c r="H21" s="25">
        <f t="shared" si="1"/>
        <v>78.88057730675573</v>
      </c>
      <c r="I21" s="9"/>
    </row>
    <row r="22" spans="1:9" ht="19.5" customHeight="1">
      <c r="A22" s="27" t="s">
        <v>134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</row>
    <row r="23" spans="1:9" ht="19.5" customHeight="1">
      <c r="A23" s="27" t="s">
        <v>135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</row>
    <row r="24" spans="1:9" ht="19.5" customHeight="1">
      <c r="A24" s="27" t="s">
        <v>136</v>
      </c>
      <c r="B24" s="28"/>
      <c r="C24" s="15">
        <v>420000</v>
      </c>
      <c r="D24" s="15">
        <v>220000</v>
      </c>
      <c r="E24" s="15">
        <v>140559.66</v>
      </c>
      <c r="F24" s="15">
        <f t="shared" si="0"/>
        <v>63.89075454545454</v>
      </c>
      <c r="G24" s="15">
        <v>111434.85</v>
      </c>
      <c r="H24" s="15">
        <f>(G24/D24)*100</f>
        <v>50.65220454545455</v>
      </c>
      <c r="I24" s="15"/>
    </row>
    <row r="25" spans="1:9" ht="19.5" customHeight="1">
      <c r="A25" s="27" t="s">
        <v>137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/>
    </row>
    <row r="26" spans="1:9" ht="17.25" customHeight="1">
      <c r="A26" s="63" t="s">
        <v>138</v>
      </c>
      <c r="B26" s="64"/>
      <c r="C26" s="23">
        <f>SUM(C19,C12,C22,C23,C24,C25)</f>
        <v>109686306</v>
      </c>
      <c r="D26" s="23">
        <f>SUM(D12,D19,D24)</f>
        <v>109373380.98</v>
      </c>
      <c r="E26" s="14">
        <f>SUM(E19,E12,E24)</f>
        <v>88142801.21000001</v>
      </c>
      <c r="F26" s="15">
        <f>(E26/D26)*100</f>
        <v>80.58889687804182</v>
      </c>
      <c r="G26" s="14">
        <f>SUM(G19,G12,G24)</f>
        <v>83487909.66</v>
      </c>
      <c r="H26" s="15">
        <f t="shared" si="1"/>
        <v>76.33293303355647</v>
      </c>
      <c r="I26" s="23"/>
    </row>
    <row r="27" spans="1:8" ht="19.5" customHeight="1">
      <c r="A27" s="52"/>
      <c r="B27" s="53"/>
      <c r="C27" s="9"/>
      <c r="D27" s="9"/>
      <c r="E27" s="9"/>
      <c r="F27" s="15"/>
      <c r="G27" s="9"/>
      <c r="H27" s="15"/>
    </row>
    <row r="28" spans="1:9" ht="39" customHeight="1" thickBot="1">
      <c r="A28" s="87" t="s">
        <v>139</v>
      </c>
      <c r="B28" s="88"/>
      <c r="C28" s="88"/>
      <c r="D28" s="88"/>
      <c r="E28" s="88"/>
      <c r="F28" s="88"/>
      <c r="G28" s="72" t="s">
        <v>113</v>
      </c>
      <c r="H28" s="72"/>
      <c r="I28" s="72"/>
    </row>
    <row r="29" spans="1:9" ht="19.5" customHeight="1" thickBot="1" thickTop="1">
      <c r="A29" s="89" t="s">
        <v>141</v>
      </c>
      <c r="B29" s="77"/>
      <c r="C29" s="77"/>
      <c r="D29" s="77"/>
      <c r="E29" s="77"/>
      <c r="F29" s="78"/>
      <c r="G29" s="84">
        <v>19391490.91</v>
      </c>
      <c r="H29" s="85"/>
      <c r="I29" s="86"/>
    </row>
    <row r="30" spans="1:9" ht="16.5" customHeight="1" thickBot="1" thickTop="1">
      <c r="A30" s="89" t="s">
        <v>140</v>
      </c>
      <c r="B30" s="77"/>
      <c r="C30" s="77"/>
      <c r="D30" s="77"/>
      <c r="E30" s="77"/>
      <c r="F30" s="78"/>
      <c r="G30" s="84">
        <v>0</v>
      </c>
      <c r="H30" s="85"/>
      <c r="I30" s="86"/>
    </row>
    <row r="31" spans="1:9" ht="16.5" customHeight="1" thickBot="1" thickTop="1">
      <c r="A31" s="76" t="s">
        <v>142</v>
      </c>
      <c r="B31" s="77"/>
      <c r="C31" s="77"/>
      <c r="D31" s="77"/>
      <c r="E31" s="77"/>
      <c r="F31" s="78"/>
      <c r="G31" s="84">
        <v>182876.16</v>
      </c>
      <c r="H31" s="85"/>
      <c r="I31" s="86"/>
    </row>
    <row r="32" spans="1:9" ht="22.5" customHeight="1" thickBot="1" thickTop="1">
      <c r="A32" s="76" t="s">
        <v>143</v>
      </c>
      <c r="B32" s="77"/>
      <c r="C32" s="77"/>
      <c r="D32" s="77"/>
      <c r="E32" s="77"/>
      <c r="F32" s="78"/>
      <c r="G32" s="84">
        <v>0</v>
      </c>
      <c r="H32" s="85"/>
      <c r="I32" s="86"/>
    </row>
    <row r="33" spans="1:9" ht="18.75" customHeight="1" thickBot="1" thickTop="1">
      <c r="A33" s="76" t="s">
        <v>144</v>
      </c>
      <c r="B33" s="77"/>
      <c r="C33" s="77"/>
      <c r="D33" s="77"/>
      <c r="E33" s="77"/>
      <c r="F33" s="78"/>
      <c r="G33" s="84">
        <v>0</v>
      </c>
      <c r="H33" s="85"/>
      <c r="I33" s="86"/>
    </row>
    <row r="34" spans="1:9" ht="18.75" customHeight="1" thickBot="1" thickTop="1">
      <c r="A34" s="76" t="s">
        <v>148</v>
      </c>
      <c r="B34" s="77"/>
      <c r="C34" s="77"/>
      <c r="D34" s="77"/>
      <c r="E34" s="77"/>
      <c r="F34" s="78"/>
      <c r="G34" s="84">
        <v>0</v>
      </c>
      <c r="H34" s="85"/>
      <c r="I34" s="86"/>
    </row>
    <row r="35" spans="1:9" ht="17.25" customHeight="1" thickTop="1">
      <c r="A35" s="108" t="s">
        <v>149</v>
      </c>
      <c r="B35" s="109"/>
      <c r="C35" s="109"/>
      <c r="D35" s="109"/>
      <c r="E35" s="109"/>
      <c r="F35" s="110"/>
      <c r="G35" s="112">
        <v>32622.26</v>
      </c>
      <c r="H35" s="113"/>
      <c r="I35" s="114"/>
    </row>
    <row r="36" spans="1:9" ht="17.25" customHeight="1">
      <c r="A36" s="35" t="s">
        <v>150</v>
      </c>
      <c r="B36" s="36"/>
      <c r="C36" s="36"/>
      <c r="D36" s="36"/>
      <c r="E36" s="36"/>
      <c r="F36" s="37"/>
      <c r="G36" s="93">
        <v>19606989.33</v>
      </c>
      <c r="H36" s="94"/>
      <c r="I36" s="95"/>
    </row>
    <row r="37" spans="1:9" ht="17.25" customHeight="1">
      <c r="A37" s="111" t="s">
        <v>151</v>
      </c>
      <c r="B37" s="106"/>
      <c r="C37" s="106"/>
      <c r="D37" s="106"/>
      <c r="E37" s="106"/>
      <c r="F37" s="107"/>
      <c r="G37" s="93">
        <v>68395252.22</v>
      </c>
      <c r="H37" s="94"/>
      <c r="I37" s="95"/>
    </row>
    <row r="38" spans="1:9" ht="17.25" customHeight="1">
      <c r="A38" s="105" t="s">
        <v>152</v>
      </c>
      <c r="B38" s="106"/>
      <c r="C38" s="106"/>
      <c r="D38" s="106"/>
      <c r="E38" s="106"/>
      <c r="F38" s="107"/>
      <c r="G38" s="93">
        <v>24.17</v>
      </c>
      <c r="H38" s="94"/>
      <c r="I38" s="95"/>
    </row>
    <row r="40" spans="1:9" ht="23.25" customHeight="1" thickBot="1">
      <c r="A40" s="71" t="s">
        <v>145</v>
      </c>
      <c r="B40" s="72"/>
      <c r="C40" s="72"/>
      <c r="D40" s="72"/>
      <c r="E40" s="72"/>
      <c r="F40" s="72"/>
      <c r="G40" s="72"/>
      <c r="H40" s="72"/>
      <c r="I40" s="72"/>
    </row>
    <row r="41" spans="1:9" ht="19.5" customHeight="1" thickTop="1">
      <c r="A41" s="75" t="s">
        <v>146</v>
      </c>
      <c r="B41" s="59"/>
      <c r="C41" s="59" t="s">
        <v>22</v>
      </c>
      <c r="D41" s="61" t="s">
        <v>93</v>
      </c>
      <c r="E41" s="55" t="s">
        <v>9</v>
      </c>
      <c r="F41" s="56"/>
      <c r="G41" s="55" t="s">
        <v>1</v>
      </c>
      <c r="H41" s="56"/>
      <c r="I41" s="61" t="s">
        <v>147</v>
      </c>
    </row>
    <row r="42" spans="1:9" ht="36.75" customHeight="1">
      <c r="A42" s="70"/>
      <c r="B42" s="60"/>
      <c r="C42" s="60"/>
      <c r="D42" s="62"/>
      <c r="E42" s="19" t="s">
        <v>94</v>
      </c>
      <c r="F42" s="19" t="s">
        <v>95</v>
      </c>
      <c r="G42" s="19" t="s">
        <v>23</v>
      </c>
      <c r="H42" s="19" t="s">
        <v>96</v>
      </c>
      <c r="I42" s="62"/>
    </row>
    <row r="43" spans="1:9" ht="30" customHeight="1">
      <c r="A43" s="103" t="s">
        <v>153</v>
      </c>
      <c r="B43" s="10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/>
    </row>
    <row r="44" spans="1:9" ht="25.5" customHeight="1">
      <c r="A44" s="103" t="s">
        <v>154</v>
      </c>
      <c r="B44" s="104"/>
      <c r="C44" s="9">
        <v>10000000</v>
      </c>
      <c r="D44" s="9">
        <v>13163221.73</v>
      </c>
      <c r="E44" s="9">
        <v>8798567.5</v>
      </c>
      <c r="F44" s="25">
        <f>(E44/D44)*100</f>
        <v>66.84205189636351</v>
      </c>
      <c r="G44" s="9">
        <v>6725793.03</v>
      </c>
      <c r="H44" s="25">
        <f>(G44/D44)*100</f>
        <v>51.0953410035736</v>
      </c>
      <c r="I44" s="9"/>
    </row>
    <row r="45" spans="1:9" ht="19.5" customHeight="1">
      <c r="A45" s="103" t="s">
        <v>155</v>
      </c>
      <c r="B45" s="10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/>
    </row>
    <row r="46" spans="1:9" ht="25.5" customHeight="1">
      <c r="A46" s="103" t="s">
        <v>156</v>
      </c>
      <c r="B46" s="104"/>
      <c r="C46" s="9">
        <v>4560900</v>
      </c>
      <c r="D46" s="9">
        <v>4237311.34</v>
      </c>
      <c r="E46" s="9">
        <v>2947389.12</v>
      </c>
      <c r="F46" s="25">
        <f>(E46/D46)*100</f>
        <v>69.55800231568541</v>
      </c>
      <c r="G46" s="9">
        <v>3074914.38</v>
      </c>
      <c r="H46" s="25">
        <f>(G46/D46)*100</f>
        <v>72.56758197050492</v>
      </c>
      <c r="I46" s="9"/>
    </row>
    <row r="47" spans="1:9" ht="28.5" customHeight="1">
      <c r="A47" s="63" t="s">
        <v>157</v>
      </c>
      <c r="B47" s="64"/>
      <c r="C47" s="26">
        <f>SUM(C43:C46)</f>
        <v>14560900</v>
      </c>
      <c r="D47" s="26">
        <f>SUM(D43:D46)</f>
        <v>17400533.07</v>
      </c>
      <c r="E47" s="26">
        <f>SUM(E43:E46)</f>
        <v>11745956.620000001</v>
      </c>
      <c r="F47" s="15">
        <f>(E47/D47)*100</f>
        <v>67.50342976705139</v>
      </c>
      <c r="G47" s="26">
        <f>SUM(G43:G46)</f>
        <v>9800707.41</v>
      </c>
      <c r="H47" s="15">
        <f>(G47/D47)*100</f>
        <v>56.324179095968354</v>
      </c>
      <c r="I47" s="9"/>
    </row>
    <row r="48" spans="1:9" ht="28.5" customHeight="1">
      <c r="A48" s="63" t="s">
        <v>158</v>
      </c>
      <c r="B48" s="64"/>
      <c r="C48" s="26">
        <f>C47+C26</f>
        <v>124247206</v>
      </c>
      <c r="D48" s="26">
        <f>D47+D26</f>
        <v>126773914.05000001</v>
      </c>
      <c r="E48" s="26">
        <f>E47+E26</f>
        <v>99888757.83000001</v>
      </c>
      <c r="F48" s="15">
        <f>(E48/D48)*100</f>
        <v>78.79283256222853</v>
      </c>
      <c r="G48" s="26">
        <f>G47+G26</f>
        <v>93288617.07</v>
      </c>
      <c r="H48" s="15">
        <f>(G48/D48)*100</f>
        <v>73.58660318179234</v>
      </c>
      <c r="I48" s="9"/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75" t="s">
        <v>159</v>
      </c>
      <c r="B50" s="59"/>
      <c r="C50" s="99" t="s">
        <v>160</v>
      </c>
      <c r="D50" s="100"/>
      <c r="E50" s="101"/>
      <c r="F50" s="99" t="s">
        <v>161</v>
      </c>
      <c r="G50" s="100"/>
      <c r="H50" s="100"/>
      <c r="I50" s="102"/>
    </row>
    <row r="51" spans="1:9" ht="22.5" customHeight="1">
      <c r="A51" s="63" t="s">
        <v>162</v>
      </c>
      <c r="B51" s="64"/>
      <c r="C51" s="90">
        <f>SUM(C52:E53)</f>
        <v>38648.86</v>
      </c>
      <c r="D51" s="91"/>
      <c r="E51" s="92"/>
      <c r="F51" s="90">
        <f>SUM(F52:H53)</f>
        <v>32622.26</v>
      </c>
      <c r="G51" s="91"/>
      <c r="H51" s="91"/>
      <c r="I51" s="92"/>
    </row>
    <row r="52" spans="1:9" ht="16.5" customHeight="1">
      <c r="A52" s="52" t="s">
        <v>163</v>
      </c>
      <c r="B52" s="53"/>
      <c r="C52" s="96">
        <v>38648.86</v>
      </c>
      <c r="D52" s="97"/>
      <c r="E52" s="98"/>
      <c r="F52" s="96">
        <v>32622.26</v>
      </c>
      <c r="G52" s="97"/>
      <c r="H52" s="97"/>
      <c r="I52" s="98"/>
    </row>
    <row r="53" spans="1:9" ht="18.75" customHeight="1">
      <c r="A53" s="52" t="s">
        <v>164</v>
      </c>
      <c r="B53" s="53"/>
      <c r="C53" s="96">
        <v>0</v>
      </c>
      <c r="D53" s="97"/>
      <c r="E53" s="98"/>
      <c r="F53" s="96">
        <v>0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75" t="s">
        <v>165</v>
      </c>
      <c r="B55" s="59"/>
      <c r="C55" s="99" t="s">
        <v>77</v>
      </c>
      <c r="D55" s="100"/>
      <c r="E55" s="101"/>
      <c r="F55" s="99" t="s">
        <v>166</v>
      </c>
      <c r="G55" s="100"/>
      <c r="H55" s="100"/>
      <c r="I55" s="102"/>
    </row>
    <row r="56" spans="1:9" ht="22.5" customHeight="1">
      <c r="A56" s="63" t="s">
        <v>167</v>
      </c>
      <c r="B56" s="64"/>
      <c r="C56" s="90">
        <v>1730796.77</v>
      </c>
      <c r="D56" s="91"/>
      <c r="E56" s="92"/>
      <c r="F56" s="90">
        <v>3793157.92</v>
      </c>
      <c r="G56" s="91"/>
      <c r="H56" s="91"/>
      <c r="I56" s="92"/>
    </row>
    <row r="57" spans="1:9" ht="16.5" customHeight="1">
      <c r="A57" s="63" t="s">
        <v>168</v>
      </c>
      <c r="B57" s="64"/>
      <c r="C57" s="90">
        <v>47355381.1</v>
      </c>
      <c r="D57" s="91"/>
      <c r="E57" s="92"/>
      <c r="F57" s="90">
        <v>6981014.34</v>
      </c>
      <c r="G57" s="91"/>
      <c r="H57" s="91"/>
      <c r="I57" s="92"/>
    </row>
    <row r="58" spans="1:9" ht="19.5" customHeight="1">
      <c r="A58" s="63" t="s">
        <v>169</v>
      </c>
      <c r="B58" s="64"/>
      <c r="C58" s="9"/>
      <c r="D58" s="9"/>
      <c r="E58" s="26">
        <f>SUM(E59:E60)</f>
        <v>43220493.28</v>
      </c>
      <c r="F58" s="90">
        <f>SUM(F59:F60)</f>
        <v>6969925.25</v>
      </c>
      <c r="G58" s="91"/>
      <c r="H58" s="91"/>
      <c r="I58" s="92"/>
    </row>
    <row r="59" spans="1:9" ht="12.75" customHeight="1">
      <c r="A59" s="52" t="s">
        <v>170</v>
      </c>
      <c r="B59" s="53"/>
      <c r="C59" s="9"/>
      <c r="D59" s="9"/>
      <c r="E59" s="9">
        <v>42261771.49</v>
      </c>
      <c r="F59" s="96">
        <v>6382916.52</v>
      </c>
      <c r="G59" s="97"/>
      <c r="H59" s="97"/>
      <c r="I59" s="98"/>
    </row>
    <row r="60" spans="1:9" ht="17.25" customHeight="1">
      <c r="A60" s="52" t="s">
        <v>171</v>
      </c>
      <c r="B60" s="53"/>
      <c r="C60" s="23"/>
      <c r="D60" s="23"/>
      <c r="E60" s="9">
        <v>958721.79</v>
      </c>
      <c r="F60" s="96">
        <v>587008.73</v>
      </c>
      <c r="G60" s="97"/>
      <c r="H60" s="97"/>
      <c r="I60" s="98"/>
    </row>
    <row r="61" spans="1:9" ht="17.25" customHeight="1">
      <c r="A61" s="63" t="s">
        <v>172</v>
      </c>
      <c r="B61" s="64"/>
      <c r="E61" s="26">
        <v>182876.16</v>
      </c>
      <c r="F61" s="90">
        <v>208630.56</v>
      </c>
      <c r="G61" s="91"/>
      <c r="H61" s="91"/>
      <c r="I61" s="92"/>
    </row>
    <row r="62" spans="1:9" ht="12.75">
      <c r="A62" s="63" t="s">
        <v>173</v>
      </c>
      <c r="B62" s="64"/>
      <c r="E62" s="26">
        <v>6048560.75</v>
      </c>
      <c r="F62" s="90">
        <v>4012877.57</v>
      </c>
      <c r="G62" s="91"/>
      <c r="H62" s="91"/>
      <c r="I62" s="92"/>
    </row>
    <row r="63" spans="1:9" ht="12.75">
      <c r="A63" s="63" t="s">
        <v>174</v>
      </c>
      <c r="B63" s="64"/>
      <c r="E63" s="26">
        <f>SUM(E64:E65)</f>
        <v>9424.98</v>
      </c>
      <c r="F63" s="90">
        <f>SUM(F64:I65)</f>
        <v>25978.31</v>
      </c>
      <c r="G63" s="91"/>
      <c r="H63" s="91"/>
      <c r="I63" s="92"/>
    </row>
    <row r="64" spans="1:9" ht="12.75">
      <c r="A64" s="52" t="s">
        <v>175</v>
      </c>
      <c r="B64" s="53"/>
      <c r="E64" s="9">
        <v>9424.98</v>
      </c>
      <c r="F64" s="90">
        <v>0</v>
      </c>
      <c r="G64" s="91"/>
      <c r="H64" s="91"/>
      <c r="I64" s="92"/>
    </row>
    <row r="65" spans="1:9" ht="12.75">
      <c r="A65" s="52" t="s">
        <v>176</v>
      </c>
      <c r="B65" s="53"/>
      <c r="E65" s="9">
        <v>0</v>
      </c>
      <c r="F65" s="90">
        <v>25978.31</v>
      </c>
      <c r="G65" s="91"/>
      <c r="H65" s="91"/>
      <c r="I65" s="92"/>
    </row>
    <row r="66" spans="1:9" ht="12.75">
      <c r="A66" s="63" t="s">
        <v>177</v>
      </c>
      <c r="B66" s="64"/>
      <c r="E66" s="26">
        <v>6057985.73</v>
      </c>
      <c r="F66" s="90">
        <v>4038855.88</v>
      </c>
      <c r="G66" s="91"/>
      <c r="H66" s="91"/>
      <c r="I66" s="92"/>
    </row>
    <row r="70" spans="1:8" s="29" customFormat="1" ht="12.75">
      <c r="A70" s="30" t="s">
        <v>2</v>
      </c>
      <c r="B70" s="54" t="s">
        <v>3</v>
      </c>
      <c r="C70" s="54"/>
      <c r="E70" s="54" t="s">
        <v>24</v>
      </c>
      <c r="F70" s="54"/>
      <c r="H70" s="30" t="s">
        <v>25</v>
      </c>
    </row>
    <row r="71" spans="1:8" s="29" customFormat="1" ht="12.75">
      <c r="A71" s="30" t="s">
        <v>4</v>
      </c>
      <c r="B71" s="54" t="s">
        <v>26</v>
      </c>
      <c r="C71" s="54"/>
      <c r="E71" s="54" t="s">
        <v>27</v>
      </c>
      <c r="F71" s="54"/>
      <c r="H71" s="30" t="s">
        <v>28</v>
      </c>
    </row>
    <row r="72" spans="1:3" s="29" customFormat="1" ht="12.75">
      <c r="A72" s="30" t="s">
        <v>6</v>
      </c>
      <c r="B72" s="54" t="s">
        <v>7</v>
      </c>
      <c r="C72" s="54"/>
    </row>
  </sheetData>
  <sheetProtection selectLockedCells="1"/>
  <mergeCells count="99">
    <mergeCell ref="A46:B46"/>
    <mergeCell ref="A45:B45"/>
    <mergeCell ref="A47:B47"/>
    <mergeCell ref="A48:B48"/>
    <mergeCell ref="G35:I35"/>
    <mergeCell ref="F51:I51"/>
    <mergeCell ref="F52:I52"/>
    <mergeCell ref="G38:I38"/>
    <mergeCell ref="A41:B42"/>
    <mergeCell ref="C41:C42"/>
    <mergeCell ref="D41:D42"/>
    <mergeCell ref="A13:B13"/>
    <mergeCell ref="A14:B14"/>
    <mergeCell ref="F53:I53"/>
    <mergeCell ref="A35:F35"/>
    <mergeCell ref="A37:F37"/>
    <mergeCell ref="G37:I37"/>
    <mergeCell ref="A50:B50"/>
    <mergeCell ref="C50:E50"/>
    <mergeCell ref="F50:I50"/>
    <mergeCell ref="A44:B44"/>
    <mergeCell ref="A21:B21"/>
    <mergeCell ref="A26:B26"/>
    <mergeCell ref="A15:B15"/>
    <mergeCell ref="A16:B16"/>
    <mergeCell ref="A17:B17"/>
    <mergeCell ref="A18:B18"/>
    <mergeCell ref="A20:B20"/>
    <mergeCell ref="A28:F28"/>
    <mergeCell ref="A29:F29"/>
    <mergeCell ref="A30:F30"/>
    <mergeCell ref="A31:F31"/>
    <mergeCell ref="G33:I33"/>
    <mergeCell ref="A34:F34"/>
    <mergeCell ref="G34:I3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I10:I11"/>
    <mergeCell ref="G28:I28"/>
    <mergeCell ref="G29:I29"/>
    <mergeCell ref="A32:F32"/>
    <mergeCell ref="A53:B53"/>
    <mergeCell ref="C52:E52"/>
    <mergeCell ref="C51:E51"/>
    <mergeCell ref="C53:E53"/>
    <mergeCell ref="A51:B51"/>
    <mergeCell ref="A52:B52"/>
    <mergeCell ref="A33:F33"/>
    <mergeCell ref="A43:B43"/>
    <mergeCell ref="E41:F41"/>
    <mergeCell ref="G41:H41"/>
    <mergeCell ref="G30:I30"/>
    <mergeCell ref="G31:I31"/>
    <mergeCell ref="G32:I32"/>
    <mergeCell ref="A38:F38"/>
    <mergeCell ref="A40:I40"/>
    <mergeCell ref="I41:I4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27:B27"/>
    <mergeCell ref="A55:B55"/>
    <mergeCell ref="C55:E55"/>
    <mergeCell ref="F55:I55"/>
    <mergeCell ref="C56:E56"/>
    <mergeCell ref="F56:I56"/>
    <mergeCell ref="B72:C72"/>
    <mergeCell ref="F65:I65"/>
    <mergeCell ref="A62:B62"/>
    <mergeCell ref="A63:B63"/>
    <mergeCell ref="A64:B64"/>
    <mergeCell ref="A65:B65"/>
    <mergeCell ref="C57:E57"/>
    <mergeCell ref="F57:I57"/>
    <mergeCell ref="A59:B59"/>
    <mergeCell ref="A61:B61"/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 Da Silva Tenorio</cp:lastModifiedBy>
  <cp:lastPrinted>2015-10-08T19:21:32Z</cp:lastPrinted>
  <dcterms:created xsi:type="dcterms:W3CDTF">2013-05-15T13:44:41Z</dcterms:created>
  <dcterms:modified xsi:type="dcterms:W3CDTF">2017-11-30T13:45:58Z</dcterms:modified>
  <cp:category/>
  <cp:version/>
  <cp:contentType/>
  <cp:contentStatus/>
</cp:coreProperties>
</file>