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REO por Funcão-4ºBimestre 2017" sheetId="1" r:id="rId1"/>
  </sheets>
  <definedNames>
    <definedName name="_xlnm.Print_Area" localSheetId="0">'RREO por Funcão-4ºBimestre 2017'!$A$1:$L$93</definedName>
    <definedName name="_xlnm.Print_Titles" localSheetId="0">'RREO por Funcão-4ºBimestre 2017'!$7:$8</definedName>
  </definedNames>
  <calcPr fullCalcOnLoad="1"/>
</workbook>
</file>

<file path=xl/sharedStrings.xml><?xml version="1.0" encoding="utf-8"?>
<sst xmlns="http://schemas.openxmlformats.org/spreadsheetml/2006/main" count="107" uniqueCount="99">
  <si>
    <t>LEGISLATIVO</t>
  </si>
  <si>
    <t>JUDI CIÁRIA</t>
  </si>
  <si>
    <t>Ação Judicária</t>
  </si>
  <si>
    <t xml:space="preserve">RELATÓRIO RESUMIDO DA EXECUÇÃO ORÇAMENTÁRIA </t>
  </si>
  <si>
    <t>- ADMINISTRAÇÃO DIRETA / INDIRETA / FUNDACIONAL -</t>
  </si>
  <si>
    <t>Inicial</t>
  </si>
  <si>
    <t>DESPESAS</t>
  </si>
  <si>
    <t>Dotação Anual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</si>
  <si>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</si>
  <si>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</si>
  <si>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</si>
  <si>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</si>
  <si>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</si>
  <si>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</si>
  <si>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</si>
  <si>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</si>
  <si>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</si>
  <si>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</si>
  <si>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</si>
  <si>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</si>
  <si>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</si>
  <si>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</si>
  <si>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</si>
  <si>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</si>
  <si>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</si>
  <si>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</si>
  <si>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</si>
  <si>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</si>
  <si>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</si>
  <si>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</si>
  <si>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</si>
  <si>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</si>
  <si>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EDUCAÇÃO</t>
  </si>
  <si>
    <t>Ensino Fundamental</t>
  </si>
  <si>
    <t>Ensino Médio</t>
  </si>
  <si>
    <t>Educação Infantil</t>
  </si>
  <si>
    <t>Educação de Jovens e Adultos</t>
  </si>
  <si>
    <t>Educação Especial</t>
  </si>
  <si>
    <t>CULTURA</t>
  </si>
  <si>
    <t>Difusão Cultural</t>
  </si>
  <si>
    <t>DIRETORIA DA CIDADANIA</t>
  </si>
  <si>
    <t>Direitos Individuais, Coletivos e Difusos</t>
  </si>
  <si>
    <t>URBANISMO</t>
  </si>
  <si>
    <t>Infra-Estrutura Urbana</t>
  </si>
  <si>
    <t>HABITAÇÃO</t>
  </si>
  <si>
    <t>Habitação Urbana</t>
  </si>
  <si>
    <t>Saneamento Básico Urbano</t>
  </si>
  <si>
    <t>AGRICULTURA</t>
  </si>
  <si>
    <t>Abastecimento</t>
  </si>
  <si>
    <t>Turismo</t>
  </si>
  <si>
    <t>DESPORTO E LAZER</t>
  </si>
  <si>
    <t>Desporto Comunitário</t>
  </si>
  <si>
    <t>ENCARGOS ESPECIAIS</t>
  </si>
  <si>
    <t>Serviço da Dívida Interna</t>
  </si>
  <si>
    <t>Outros Encargos Especiais</t>
  </si>
  <si>
    <t>TOTAL</t>
  </si>
  <si>
    <t>Assist. à Criança e ao Adolescente</t>
  </si>
  <si>
    <t>MUNICÍPIO DE ATIBAIA</t>
  </si>
  <si>
    <t>TRABALHO</t>
  </si>
  <si>
    <t>Extensão Rural</t>
  </si>
  <si>
    <t>COMÉRCIO</t>
  </si>
  <si>
    <t>Comercialização</t>
  </si>
  <si>
    <t>Assist. ao Port. de Deficiência</t>
  </si>
  <si>
    <t>Ensino Profissionalizante</t>
  </si>
  <si>
    <t>GESTÃO AMBIENTAL</t>
  </si>
  <si>
    <t>Preservação e Conservação Ambiental</t>
  </si>
  <si>
    <t>Promoção da Produção Animal</t>
  </si>
  <si>
    <t>Desenv.  Tecnológico e Engenharia</t>
  </si>
  <si>
    <t>Promoção Comercial</t>
  </si>
  <si>
    <t>COMUNICAÇÕES</t>
  </si>
  <si>
    <t>Telecomunicações</t>
  </si>
  <si>
    <t>TRANSPORTE</t>
  </si>
  <si>
    <t>Transporte Rodoviário</t>
  </si>
  <si>
    <t>CRC 1SP 173.493/O-7</t>
  </si>
  <si>
    <t>Prefeito Muncipal</t>
  </si>
  <si>
    <t>Secret. de Planej. e Finanças</t>
  </si>
  <si>
    <t>Antonia Aparecida Cintra</t>
  </si>
  <si>
    <t>Gerente da Div. de Controladoria</t>
  </si>
  <si>
    <t>Rita de Cássia G. e Martins</t>
  </si>
  <si>
    <t>Asses. de Controle Interno</t>
  </si>
  <si>
    <t>CRC 1SP 199780/O-0</t>
  </si>
  <si>
    <t>Empregabilidade</t>
  </si>
  <si>
    <t>Reserva de Contingência</t>
  </si>
  <si>
    <t>Controle Ambiental</t>
  </si>
  <si>
    <t>Despesas Empenhadas</t>
  </si>
  <si>
    <t>% (b/total b)</t>
  </si>
  <si>
    <t>Saldo            (c)=(a-b)</t>
  </si>
  <si>
    <t>No Bimestre</t>
  </si>
  <si>
    <t>Até o Bimestre (d)</t>
  </si>
  <si>
    <t>Atualizada (a)</t>
  </si>
  <si>
    <t>Até o Bimestre (b)</t>
  </si>
  <si>
    <t>% (d/total d)</t>
  </si>
  <si>
    <t>Saldo            (e)=(a-d)</t>
  </si>
  <si>
    <t>Inscritas em RP</t>
  </si>
  <si>
    <t>Ñ processados (f)</t>
  </si>
  <si>
    <t>Despesas Liquidadas</t>
  </si>
  <si>
    <t>Fabiano Martins de Oliveira</t>
  </si>
  <si>
    <t>Saulo Pedroso de Souza</t>
  </si>
  <si>
    <t>4º BIMESTRE DE 2017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</si>
</sst>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&quot;R$&quot;* #,##0_);_(&quot;R$&quot;* \(#,##0\);_(&quot;R$&quot;* &quot;-&quot;_);_(@_)"/>
    <numFmt numFmtId="174" formatCode="0.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71" fontId="0" fillId="0" borderId="0" xfId="53" applyFont="1" applyAlignment="1">
      <alignment vertical="center"/>
    </xf>
    <xf numFmtId="0" fontId="24" fillId="0" borderId="0" xfId="49" applyFont="1" applyBorder="1" applyAlignment="1" applyProtection="1">
      <alignment/>
      <protection hidden="1"/>
    </xf>
    <xf numFmtId="0" fontId="25" fillId="0" borderId="0" xfId="49" applyFont="1" applyBorder="1" applyAlignment="1" applyProtection="1">
      <alignment/>
      <protection hidden="1"/>
    </xf>
    <xf numFmtId="39" fontId="26" fillId="0" borderId="0" xfId="49" applyNumberFormat="1" applyFont="1" applyBorder="1" applyAlignment="1" applyProtection="1">
      <alignment/>
      <protection hidden="1"/>
    </xf>
    <xf numFmtId="39" fontId="26" fillId="0" borderId="0" xfId="49" applyNumberFormat="1" applyFont="1" applyBorder="1" applyProtection="1">
      <alignment/>
      <protection hidden="1"/>
    </xf>
    <xf numFmtId="0" fontId="21" fillId="0" borderId="0" xfId="0" applyFont="1" applyAlignment="1">
      <alignment vertical="center"/>
    </xf>
    <xf numFmtId="1" fontId="21" fillId="0" borderId="10" xfId="49" applyNumberFormat="1" applyFont="1" applyBorder="1" applyAlignment="1" applyProtection="1">
      <alignment horizontal="left" vertical="center"/>
      <protection hidden="1"/>
    </xf>
    <xf numFmtId="171" fontId="21" fillId="0" borderId="10" xfId="53" applyFont="1" applyBorder="1" applyAlignment="1" applyProtection="1">
      <alignment horizontal="right" vertical="center"/>
      <protection hidden="1"/>
    </xf>
    <xf numFmtId="171" fontId="21" fillId="0" borderId="10" xfId="53" applyFont="1" applyBorder="1" applyAlignment="1" applyProtection="1">
      <alignment vertical="center"/>
      <protection hidden="1"/>
    </xf>
    <xf numFmtId="171" fontId="21" fillId="0" borderId="11" xfId="53" applyFont="1" applyBorder="1" applyAlignment="1" applyProtection="1">
      <alignment vertical="center"/>
      <protection hidden="1"/>
    </xf>
    <xf numFmtId="1" fontId="22" fillId="23" borderId="12" xfId="49" applyNumberFormat="1" applyFont="1" applyFill="1" applyBorder="1" applyAlignment="1" applyProtection="1">
      <alignment horizontal="center" vertical="center"/>
      <protection hidden="1"/>
    </xf>
    <xf numFmtId="171" fontId="22" fillId="23" borderId="12" xfId="53" applyFont="1" applyFill="1" applyBorder="1" applyAlignment="1" applyProtection="1">
      <alignment horizontal="right" vertical="center"/>
      <protection hidden="1"/>
    </xf>
    <xf numFmtId="171" fontId="22" fillId="23" borderId="13" xfId="53" applyFont="1" applyFill="1" applyBorder="1" applyAlignment="1" applyProtection="1">
      <alignment horizontal="right" vertical="center"/>
      <protection hidden="1"/>
    </xf>
    <xf numFmtId="1" fontId="22" fillId="23" borderId="10" xfId="49" applyNumberFormat="1" applyFont="1" applyFill="1" applyBorder="1" applyAlignment="1" applyProtection="1">
      <alignment horizontal="left" vertical="center"/>
      <protection hidden="1"/>
    </xf>
    <xf numFmtId="171" fontId="22" fillId="23" borderId="10" xfId="53" applyFont="1" applyFill="1" applyBorder="1" applyAlignment="1" applyProtection="1">
      <alignment horizontal="right" vertical="center"/>
      <protection hidden="1"/>
    </xf>
    <xf numFmtId="171" fontId="22" fillId="23" borderId="11" xfId="53" applyFont="1" applyFill="1" applyBorder="1" applyAlignment="1" applyProtection="1">
      <alignment horizontal="right" vertical="center"/>
      <protection hidden="1"/>
    </xf>
    <xf numFmtId="171" fontId="23" fillId="0" borderId="0" xfId="0" applyNumberFormat="1" applyFont="1" applyAlignment="1">
      <alignment vertical="center"/>
    </xf>
    <xf numFmtId="39" fontId="27" fillId="14" borderId="14" xfId="49" applyNumberFormat="1" applyFont="1" applyFill="1" applyBorder="1" applyAlignment="1" applyProtection="1">
      <alignment horizontal="center" vertical="center" wrapText="1"/>
      <protection hidden="1"/>
    </xf>
    <xf numFmtId="39" fontId="27" fillId="14" borderId="11" xfId="49" applyNumberFormat="1" applyFont="1" applyFill="1" applyBorder="1" applyAlignment="1" applyProtection="1">
      <alignment horizontal="center" vertical="center"/>
      <protection hidden="1"/>
    </xf>
    <xf numFmtId="2" fontId="26" fillId="0" borderId="0" xfId="49" applyNumberFormat="1" applyFont="1" applyBorder="1" applyAlignment="1" applyProtection="1">
      <alignment/>
      <protection hidden="1"/>
    </xf>
    <xf numFmtId="2" fontId="0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2" fontId="23" fillId="0" borderId="0" xfId="0" applyNumberFormat="1" applyFont="1" applyAlignment="1">
      <alignment vertical="center"/>
    </xf>
    <xf numFmtId="171" fontId="21" fillId="23" borderId="10" xfId="53" applyFont="1" applyFill="1" applyBorder="1" applyAlignment="1" applyProtection="1">
      <alignment vertical="center"/>
      <protection hidden="1"/>
    </xf>
    <xf numFmtId="171" fontId="22" fillId="23" borderId="10" xfId="53" applyFont="1" applyFill="1" applyBorder="1" applyAlignment="1" applyProtection="1">
      <alignment vertical="center"/>
      <protection hidden="1"/>
    </xf>
    <xf numFmtId="0" fontId="27" fillId="14" borderId="15" xfId="49" applyFont="1" applyFill="1" applyBorder="1" applyAlignment="1" applyProtection="1">
      <alignment horizontal="center" vertical="center"/>
      <protection hidden="1"/>
    </xf>
    <xf numFmtId="0" fontId="27" fillId="14" borderId="10" xfId="49" applyFont="1" applyFill="1" applyBorder="1" applyAlignment="1" applyProtection="1">
      <alignment horizontal="center" vertical="center"/>
      <protection hidden="1"/>
    </xf>
    <xf numFmtId="39" fontId="27" fillId="14" borderId="10" xfId="49" applyNumberFormat="1" applyFont="1" applyFill="1" applyBorder="1" applyAlignment="1" applyProtection="1">
      <alignment horizontal="center" vertical="center"/>
      <protection hidden="1"/>
    </xf>
    <xf numFmtId="2" fontId="27" fillId="14" borderId="10" xfId="49" applyNumberFormat="1" applyFont="1" applyFill="1" applyBorder="1" applyAlignment="1" applyProtection="1">
      <alignment horizontal="center" vertical="center"/>
      <protection hidden="1"/>
    </xf>
    <xf numFmtId="10" fontId="22" fillId="23" borderId="10" xfId="53" applyNumberFormat="1" applyFont="1" applyFill="1" applyBorder="1" applyAlignment="1" applyProtection="1">
      <alignment horizontal="right" vertical="center" indent="1"/>
      <protection hidden="1"/>
    </xf>
    <xf numFmtId="10" fontId="21" fillId="0" borderId="10" xfId="53" applyNumberFormat="1" applyFont="1" applyBorder="1" applyAlignment="1" applyProtection="1">
      <alignment horizontal="right" vertical="center" indent="1"/>
      <protection hidden="1"/>
    </xf>
    <xf numFmtId="10" fontId="22" fillId="23" borderId="12" xfId="53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71" fontId="0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39" fontId="27" fillId="14" borderId="15" xfId="49" applyNumberFormat="1" applyFont="1" applyFill="1" applyBorder="1" applyAlignment="1" applyProtection="1">
      <alignment horizontal="center" vertical="center"/>
      <protection hidden="1"/>
    </xf>
    <xf numFmtId="0" fontId="20" fillId="0" borderId="16" xfId="49" applyFont="1" applyBorder="1" applyAlignment="1" applyProtection="1">
      <alignment horizontal="right"/>
      <protection hidden="1"/>
    </xf>
    <xf numFmtId="0" fontId="28" fillId="0" borderId="0" xfId="49" applyFont="1" applyBorder="1" applyAlignment="1" applyProtection="1">
      <alignment horizontal="center"/>
      <protection hidden="1"/>
    </xf>
    <xf numFmtId="0" fontId="24" fillId="0" borderId="0" xfId="49" applyFont="1" applyBorder="1" applyAlignment="1" applyProtection="1">
      <alignment horizontal="center"/>
      <protection hidden="1"/>
    </xf>
    <xf numFmtId="0" fontId="25" fillId="0" borderId="0" xfId="49" applyFont="1" applyBorder="1" applyAlignment="1" applyProtection="1">
      <alignment horizontal="center"/>
      <protection hidden="1"/>
    </xf>
    <xf numFmtId="0" fontId="21" fillId="0" borderId="0" xfId="0" applyFont="1" applyAlignment="1">
      <alignment horizontal="center" vertical="center"/>
    </xf>
    <xf numFmtId="39" fontId="27" fillId="14" borderId="15" xfId="49" applyNumberFormat="1" applyFont="1" applyFill="1" applyBorder="1" applyAlignment="1" applyProtection="1">
      <alignment horizontal="center" vertical="center" wrapText="1"/>
      <protection hidden="1"/>
    </xf>
    <xf numFmtId="39" fontId="27" fillId="14" borderId="10" xfId="49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showGridLines="0" tabSelected="1" zoomScalePageLayoutView="0" workbookViewId="0" topLeftCell="A1">
      <selection activeCell="I83" sqref="I83"/>
    </sheetView>
  </sheetViews>
  <sheetFormatPr defaultColWidth="9.140625" defaultRowHeight="12.75"/>
  <cols>
    <col min="1" max="1" width="29.7109375" style="1" bestFit="1" customWidth="1"/>
    <col min="2" max="5" width="14.7109375" style="1" customWidth="1"/>
    <col min="6" max="6" width="10.7109375" style="22" customWidth="1"/>
    <col min="7" max="9" width="14.7109375" style="1" customWidth="1"/>
    <col min="10" max="10" width="10.7109375" style="1" customWidth="1"/>
    <col min="11" max="11" width="14.7109375" style="1" customWidth="1"/>
    <col min="12" max="12" width="16.7109375" style="1" customWidth="1"/>
    <col min="13" max="16384" width="9.140625" style="1" customWidth="1"/>
  </cols>
  <sheetData>
    <row r="1" spans="1:14" ht="20.25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>
      <c r="A2" s="44" t="s">
        <v>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8">
      <c r="A3" s="45" t="s">
        <v>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2" ht="18">
      <c r="A4" s="3" t="s">
        <v>57</v>
      </c>
      <c r="B4" s="4"/>
      <c r="C4" s="4"/>
      <c r="D4" s="5"/>
      <c r="E4" s="5"/>
      <c r="F4" s="21"/>
      <c r="G4" s="5"/>
      <c r="H4" s="5"/>
      <c r="I4" s="6"/>
      <c r="J4" s="6"/>
      <c r="K4" s="5"/>
      <c r="L4" s="5"/>
    </row>
    <row r="5" spans="1:12" ht="18">
      <c r="A5" s="3" t="s">
        <v>98</v>
      </c>
      <c r="B5" s="4"/>
      <c r="C5" s="4"/>
      <c r="D5" s="5"/>
      <c r="E5" s="5"/>
      <c r="F5" s="21"/>
      <c r="G5" s="5"/>
      <c r="H5" s="5"/>
      <c r="I5" s="6"/>
      <c r="J5" s="6"/>
      <c r="K5" s="5"/>
      <c r="L5" s="5"/>
    </row>
    <row r="6" spans="1:12" ht="13.5" thickBo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8" customHeight="1" thickTop="1">
      <c r="A7" s="27" t="s">
        <v>6</v>
      </c>
      <c r="B7" s="41" t="s">
        <v>7</v>
      </c>
      <c r="C7" s="41"/>
      <c r="D7" s="41" t="s">
        <v>84</v>
      </c>
      <c r="E7" s="41"/>
      <c r="F7" s="41"/>
      <c r="G7" s="47" t="s">
        <v>86</v>
      </c>
      <c r="H7" s="41" t="s">
        <v>95</v>
      </c>
      <c r="I7" s="41"/>
      <c r="J7" s="41"/>
      <c r="K7" s="47" t="s">
        <v>92</v>
      </c>
      <c r="L7" s="19" t="s">
        <v>93</v>
      </c>
    </row>
    <row r="8" spans="1:12" ht="18" customHeight="1">
      <c r="A8" s="28" t="s">
        <v>9</v>
      </c>
      <c r="B8" s="29" t="s">
        <v>5</v>
      </c>
      <c r="C8" s="29" t="s">
        <v>89</v>
      </c>
      <c r="D8" s="29" t="s">
        <v>87</v>
      </c>
      <c r="E8" s="29" t="s">
        <v>90</v>
      </c>
      <c r="F8" s="30" t="s">
        <v>85</v>
      </c>
      <c r="G8" s="48"/>
      <c r="H8" s="29" t="s">
        <v>87</v>
      </c>
      <c r="I8" s="29" t="s">
        <v>88</v>
      </c>
      <c r="J8" s="29" t="s">
        <v>91</v>
      </c>
      <c r="K8" s="48"/>
      <c r="L8" s="20" t="s">
        <v>94</v>
      </c>
    </row>
    <row r="9" spans="1:12" ht="15" customHeight="1">
      <c r="A9" s="15" t="s">
        <v>0</v>
      </c>
      <c r="B9" s="16">
        <f aca="true" t="shared" si="0" ref="B9:I9">SUM(B10:B11)</f>
        <v>10525000</v>
      </c>
      <c r="C9" s="16">
        <f t="shared" si="0"/>
        <v>12525000</v>
      </c>
      <c r="D9" s="16">
        <f t="shared" si="0"/>
        <v>1645417.6</v>
      </c>
      <c r="E9" s="16">
        <f t="shared" si="0"/>
        <v>7651660.52</v>
      </c>
      <c r="F9" s="31">
        <f>E9/E$83</f>
        <v>0.021202899977066328</v>
      </c>
      <c r="G9" s="26">
        <f>C9-E9</f>
        <v>4873339.48</v>
      </c>
      <c r="H9" s="16">
        <f t="shared" si="0"/>
        <v>1869112.02</v>
      </c>
      <c r="I9" s="16">
        <f t="shared" si="0"/>
        <v>6936178.76</v>
      </c>
      <c r="J9" s="31">
        <f>I9/I$83</f>
        <v>0.024308089448871233</v>
      </c>
      <c r="K9" s="26">
        <f>C9-I9</f>
        <v>5588821.24</v>
      </c>
      <c r="L9" s="17">
        <f>SUM(L10:L11)</f>
        <v>0</v>
      </c>
    </row>
    <row r="10" spans="1:12" ht="15" customHeight="1">
      <c r="A10" s="8" t="s">
        <v>10</v>
      </c>
      <c r="B10" s="9">
        <v>9624200</v>
      </c>
      <c r="C10" s="9">
        <v>11624200</v>
      </c>
      <c r="D10" s="10">
        <v>1507252.1</v>
      </c>
      <c r="E10" s="10">
        <v>7107735.08</v>
      </c>
      <c r="F10" s="32">
        <f>E10/E$83</f>
        <v>0.0196956720140435</v>
      </c>
      <c r="G10" s="10">
        <f>C10-E10</f>
        <v>4516464.92</v>
      </c>
      <c r="H10" s="10">
        <v>1730946.52</v>
      </c>
      <c r="I10" s="10">
        <v>6392253.32</v>
      </c>
      <c r="J10" s="32">
        <f>I10/I$83</f>
        <v>0.022401883062541504</v>
      </c>
      <c r="K10" s="10">
        <f>C10-I10</f>
        <v>5231946.68</v>
      </c>
      <c r="L10" s="11"/>
    </row>
    <row r="11" spans="1:12" ht="15" customHeight="1">
      <c r="A11" s="8" t="s">
        <v>25</v>
      </c>
      <c r="B11" s="9">
        <v>900800</v>
      </c>
      <c r="C11" s="9">
        <v>900800</v>
      </c>
      <c r="D11" s="10">
        <v>138165.5</v>
      </c>
      <c r="E11" s="10">
        <v>543925.44</v>
      </c>
      <c r="F11" s="32">
        <f>E11/E$83</f>
        <v>0.0015072279630228278</v>
      </c>
      <c r="G11" s="10">
        <f aca="true" t="shared" si="1" ref="G11:G75">C11-E11</f>
        <v>356874.56000000006</v>
      </c>
      <c r="H11" s="10">
        <v>138165.5</v>
      </c>
      <c r="I11" s="10">
        <v>543925.44</v>
      </c>
      <c r="J11" s="32">
        <f aca="true" t="shared" si="2" ref="J11:J75">I11/I$83</f>
        <v>0.0019062063863297322</v>
      </c>
      <c r="K11" s="10">
        <f aca="true" t="shared" si="3" ref="K11:K75">C11-I11</f>
        <v>356874.56000000006</v>
      </c>
      <c r="L11" s="11"/>
    </row>
    <row r="12" spans="1:12" ht="15" customHeight="1">
      <c r="A12" s="15" t="s">
        <v>1</v>
      </c>
      <c r="B12" s="16">
        <f aca="true" t="shared" si="4" ref="B12:L12">SUM(B13:B13)</f>
        <v>8831600</v>
      </c>
      <c r="C12" s="16">
        <f t="shared" si="4"/>
        <v>9201600</v>
      </c>
      <c r="D12" s="16">
        <f t="shared" si="4"/>
        <v>1424045.59</v>
      </c>
      <c r="E12" s="16">
        <f t="shared" si="4"/>
        <v>7147251.4</v>
      </c>
      <c r="F12" s="31">
        <f aca="true" t="shared" si="5" ref="F12:F76">E12/E$83</f>
        <v>0.01980517250458823</v>
      </c>
      <c r="G12" s="26">
        <f t="shared" si="1"/>
        <v>2054348.5999999996</v>
      </c>
      <c r="H12" s="16">
        <f t="shared" si="4"/>
        <v>1280998.37</v>
      </c>
      <c r="I12" s="16">
        <f t="shared" si="4"/>
        <v>6938480.92</v>
      </c>
      <c r="J12" s="31">
        <f t="shared" si="2"/>
        <v>0.024316157451894506</v>
      </c>
      <c r="K12" s="26">
        <f t="shared" si="3"/>
        <v>2263119.08</v>
      </c>
      <c r="L12" s="17">
        <f t="shared" si="4"/>
        <v>0</v>
      </c>
    </row>
    <row r="13" spans="1:12" ht="15" customHeight="1">
      <c r="A13" s="8" t="s">
        <v>2</v>
      </c>
      <c r="B13" s="9">
        <v>8831600</v>
      </c>
      <c r="C13" s="9">
        <v>9201600</v>
      </c>
      <c r="D13" s="10">
        <v>1424045.59</v>
      </c>
      <c r="E13" s="10">
        <v>7147251.4</v>
      </c>
      <c r="F13" s="32">
        <f t="shared" si="5"/>
        <v>0.01980517250458823</v>
      </c>
      <c r="G13" s="10">
        <f t="shared" si="1"/>
        <v>2054348.5999999996</v>
      </c>
      <c r="H13" s="10">
        <v>1280998.37</v>
      </c>
      <c r="I13" s="10">
        <v>6938480.92</v>
      </c>
      <c r="J13" s="32">
        <f t="shared" si="2"/>
        <v>0.024316157451894506</v>
      </c>
      <c r="K13" s="10">
        <f t="shared" si="3"/>
        <v>2263119.08</v>
      </c>
      <c r="L13" s="11"/>
    </row>
    <row r="14" spans="1:12" ht="15" customHeight="1">
      <c r="A14" s="15" t="s">
        <v>11</v>
      </c>
      <c r="B14" s="16">
        <f aca="true" t="shared" si="6" ref="B14:I14">SUM(B15:B20)</f>
        <v>51779040</v>
      </c>
      <c r="C14" s="16">
        <f t="shared" si="6"/>
        <v>51828565.74</v>
      </c>
      <c r="D14" s="16">
        <f t="shared" si="6"/>
        <v>9002772.19</v>
      </c>
      <c r="E14" s="16">
        <f t="shared" si="6"/>
        <v>36694941.67</v>
      </c>
      <c r="F14" s="31">
        <f t="shared" si="5"/>
        <v>0.10168239637130339</v>
      </c>
      <c r="G14" s="26">
        <f t="shared" si="1"/>
        <v>15133624.07</v>
      </c>
      <c r="H14" s="16">
        <f t="shared" si="6"/>
        <v>7930703.890000001</v>
      </c>
      <c r="I14" s="16">
        <f t="shared" si="6"/>
        <v>28874714.21</v>
      </c>
      <c r="J14" s="31">
        <f t="shared" si="2"/>
        <v>0.10119248077557813</v>
      </c>
      <c r="K14" s="26">
        <f t="shared" si="3"/>
        <v>22953851.53</v>
      </c>
      <c r="L14" s="17">
        <f>SUM(L15:L20)</f>
        <v>0</v>
      </c>
    </row>
    <row r="15" spans="1:12" ht="15" customHeight="1">
      <c r="A15" s="8" t="s">
        <v>12</v>
      </c>
      <c r="B15" s="9">
        <v>18831400</v>
      </c>
      <c r="C15" s="9">
        <v>19794819.84</v>
      </c>
      <c r="D15" s="10">
        <v>2718950.21</v>
      </c>
      <c r="E15" s="10">
        <v>13498018.7</v>
      </c>
      <c r="F15" s="32">
        <f t="shared" si="5"/>
        <v>0.03740327209193422</v>
      </c>
      <c r="G15" s="10">
        <f t="shared" si="1"/>
        <v>6296801.140000001</v>
      </c>
      <c r="H15" s="10">
        <v>3053812.71</v>
      </c>
      <c r="I15" s="10">
        <v>11663560.25</v>
      </c>
      <c r="J15" s="32">
        <f t="shared" si="2"/>
        <v>0.04087536894007313</v>
      </c>
      <c r="K15" s="10">
        <f t="shared" si="3"/>
        <v>8131259.59</v>
      </c>
      <c r="L15" s="11"/>
    </row>
    <row r="16" spans="1:12" ht="15" customHeight="1">
      <c r="A16" s="8" t="s">
        <v>13</v>
      </c>
      <c r="B16" s="9">
        <v>10673540</v>
      </c>
      <c r="C16" s="9">
        <v>10393890</v>
      </c>
      <c r="D16" s="10">
        <v>1469347.34</v>
      </c>
      <c r="E16" s="10">
        <v>6716520.79</v>
      </c>
      <c r="F16" s="32">
        <f t="shared" si="5"/>
        <v>0.01861160961493578</v>
      </c>
      <c r="G16" s="10">
        <f t="shared" si="1"/>
        <v>3677369.21</v>
      </c>
      <c r="H16" s="10">
        <v>1686861.84</v>
      </c>
      <c r="I16" s="10">
        <v>6102805.61</v>
      </c>
      <c r="J16" s="32">
        <f t="shared" si="2"/>
        <v>0.021387503089230243</v>
      </c>
      <c r="K16" s="10">
        <f t="shared" si="3"/>
        <v>4291084.39</v>
      </c>
      <c r="L16" s="11"/>
    </row>
    <row r="17" spans="1:12" ht="15" customHeight="1">
      <c r="A17" s="8" t="s">
        <v>14</v>
      </c>
      <c r="B17" s="9">
        <v>2144000</v>
      </c>
      <c r="C17" s="9">
        <v>2924000</v>
      </c>
      <c r="D17" s="10">
        <v>199508.1</v>
      </c>
      <c r="E17" s="10">
        <v>1483859.57</v>
      </c>
      <c r="F17" s="32">
        <f t="shared" si="5"/>
        <v>0.0041118037007113134</v>
      </c>
      <c r="G17" s="10">
        <f t="shared" si="1"/>
        <v>1440140.43</v>
      </c>
      <c r="H17" s="10">
        <v>354500.04</v>
      </c>
      <c r="I17" s="10">
        <v>1233810.69</v>
      </c>
      <c r="J17" s="32">
        <f t="shared" si="2"/>
        <v>0.004323934208335417</v>
      </c>
      <c r="K17" s="10">
        <f t="shared" si="3"/>
        <v>1690189.31</v>
      </c>
      <c r="L17" s="11"/>
    </row>
    <row r="18" spans="1:12" ht="15" customHeight="1">
      <c r="A18" s="8" t="s">
        <v>15</v>
      </c>
      <c r="B18" s="9">
        <v>16260800</v>
      </c>
      <c r="C18" s="9">
        <v>16599220.8</v>
      </c>
      <c r="D18" s="10">
        <v>4473117.97</v>
      </c>
      <c r="E18" s="10">
        <v>14471214.12</v>
      </c>
      <c r="F18" s="32">
        <f t="shared" si="5"/>
        <v>0.04010001551049862</v>
      </c>
      <c r="G18" s="10">
        <f t="shared" si="1"/>
        <v>2128006.6800000016</v>
      </c>
      <c r="H18" s="10">
        <v>2689630.73</v>
      </c>
      <c r="I18" s="10">
        <v>9351621</v>
      </c>
      <c r="J18" s="32">
        <f t="shared" si="2"/>
        <v>0.03277309418131875</v>
      </c>
      <c r="K18" s="10">
        <f t="shared" si="3"/>
        <v>7247599.800000001</v>
      </c>
      <c r="L18" s="11"/>
    </row>
    <row r="19" spans="1:12" ht="15" customHeight="1">
      <c r="A19" s="8" t="s">
        <v>16</v>
      </c>
      <c r="B19" s="9">
        <v>2900000</v>
      </c>
      <c r="C19" s="9">
        <v>1316335.1</v>
      </c>
      <c r="D19" s="10">
        <v>0</v>
      </c>
      <c r="E19" s="10">
        <v>0</v>
      </c>
      <c r="F19" s="32">
        <f t="shared" si="5"/>
        <v>0</v>
      </c>
      <c r="G19" s="10">
        <f t="shared" si="1"/>
        <v>1316335.1</v>
      </c>
      <c r="H19" s="10">
        <v>0</v>
      </c>
      <c r="I19" s="10">
        <v>0</v>
      </c>
      <c r="J19" s="32">
        <f t="shared" si="2"/>
        <v>0</v>
      </c>
      <c r="K19" s="10">
        <f t="shared" si="3"/>
        <v>1316335.1</v>
      </c>
      <c r="L19" s="11"/>
    </row>
    <row r="20" spans="1:12" ht="15" customHeight="1">
      <c r="A20" s="8" t="s">
        <v>17</v>
      </c>
      <c r="B20" s="9">
        <v>969300</v>
      </c>
      <c r="C20" s="9">
        <v>800300</v>
      </c>
      <c r="D20" s="10">
        <v>141848.57</v>
      </c>
      <c r="E20" s="10">
        <v>525328.49</v>
      </c>
      <c r="F20" s="32">
        <f t="shared" si="5"/>
        <v>0.0014556954532234383</v>
      </c>
      <c r="G20" s="10">
        <f t="shared" si="1"/>
        <v>274971.51</v>
      </c>
      <c r="H20" s="10">
        <v>145898.57</v>
      </c>
      <c r="I20" s="10">
        <v>522916.66</v>
      </c>
      <c r="J20" s="32">
        <f t="shared" si="2"/>
        <v>0.0018325803566205936</v>
      </c>
      <c r="K20" s="10">
        <f t="shared" si="3"/>
        <v>277383.34</v>
      </c>
      <c r="L20" s="11"/>
    </row>
    <row r="21" spans="1:12" ht="15" customHeight="1">
      <c r="A21" s="15" t="s">
        <v>18</v>
      </c>
      <c r="B21" s="16">
        <f aca="true" t="shared" si="7" ref="B21:I21">SUM(B22:B23)</f>
        <v>8975800</v>
      </c>
      <c r="C21" s="16">
        <f t="shared" si="7"/>
        <v>11683509.520000001</v>
      </c>
      <c r="D21" s="16">
        <f t="shared" si="7"/>
        <v>3777541.9699999997</v>
      </c>
      <c r="E21" s="16">
        <f t="shared" si="7"/>
        <v>8931329.530000001</v>
      </c>
      <c r="F21" s="31">
        <f t="shared" si="5"/>
        <v>0.024748887668478117</v>
      </c>
      <c r="G21" s="26">
        <f t="shared" si="1"/>
        <v>2752179.99</v>
      </c>
      <c r="H21" s="16">
        <f t="shared" si="7"/>
        <v>1991124.51</v>
      </c>
      <c r="I21" s="16">
        <f t="shared" si="7"/>
        <v>6954602.15</v>
      </c>
      <c r="J21" s="31">
        <f t="shared" si="2"/>
        <v>0.024372654885773476</v>
      </c>
      <c r="K21" s="26">
        <f t="shared" si="3"/>
        <v>4728907.370000001</v>
      </c>
      <c r="L21" s="17">
        <f>SUM(L22:L23)</f>
        <v>0</v>
      </c>
    </row>
    <row r="22" spans="1:12" ht="15" customHeight="1">
      <c r="A22" s="8" t="s">
        <v>19</v>
      </c>
      <c r="B22" s="9">
        <v>7833700</v>
      </c>
      <c r="C22" s="9">
        <v>8996422.8</v>
      </c>
      <c r="D22" s="10">
        <v>2502513.86</v>
      </c>
      <c r="E22" s="10">
        <v>6873691.7</v>
      </c>
      <c r="F22" s="32">
        <f t="shared" si="5"/>
        <v>0.019047133260466583</v>
      </c>
      <c r="G22" s="10">
        <f t="shared" si="1"/>
        <v>2122731.1000000006</v>
      </c>
      <c r="H22" s="10">
        <v>1733779.8</v>
      </c>
      <c r="I22" s="10">
        <v>5929051.23</v>
      </c>
      <c r="J22" s="32">
        <f t="shared" si="2"/>
        <v>0.02077857457724749</v>
      </c>
      <c r="K22" s="10">
        <f t="shared" si="3"/>
        <v>3067371.5700000003</v>
      </c>
      <c r="L22" s="11"/>
    </row>
    <row r="23" spans="1:12" ht="15" customHeight="1">
      <c r="A23" s="8" t="s">
        <v>20</v>
      </c>
      <c r="B23" s="9">
        <v>1142100</v>
      </c>
      <c r="C23" s="9">
        <v>2687086.72</v>
      </c>
      <c r="D23" s="10">
        <v>1275028.11</v>
      </c>
      <c r="E23" s="10">
        <v>2057637.83</v>
      </c>
      <c r="F23" s="32">
        <f t="shared" si="5"/>
        <v>0.005701754408011532</v>
      </c>
      <c r="G23" s="10">
        <f t="shared" si="1"/>
        <v>629448.8900000001</v>
      </c>
      <c r="H23" s="10">
        <v>257344.71</v>
      </c>
      <c r="I23" s="10">
        <v>1025550.92</v>
      </c>
      <c r="J23" s="32">
        <f t="shared" si="2"/>
        <v>0.003594080308525986</v>
      </c>
      <c r="K23" s="10">
        <f t="shared" si="3"/>
        <v>1661535.8000000003</v>
      </c>
      <c r="L23" s="11"/>
    </row>
    <row r="24" spans="1:12" ht="15" customHeight="1">
      <c r="A24" s="15" t="s">
        <v>21</v>
      </c>
      <c r="B24" s="16">
        <f aca="true" t="shared" si="8" ref="B24:I24">SUM(B25:B30)</f>
        <v>16416150</v>
      </c>
      <c r="C24" s="16">
        <f t="shared" si="8"/>
        <v>16734086.48</v>
      </c>
      <c r="D24" s="16">
        <f t="shared" si="8"/>
        <v>1905920.92</v>
      </c>
      <c r="E24" s="16">
        <f t="shared" si="8"/>
        <v>12264538.3</v>
      </c>
      <c r="F24" s="31">
        <f t="shared" si="5"/>
        <v>0.03398527393630359</v>
      </c>
      <c r="G24" s="26">
        <f t="shared" si="1"/>
        <v>4469548.18</v>
      </c>
      <c r="H24" s="16">
        <f t="shared" si="8"/>
        <v>2673989.88</v>
      </c>
      <c r="I24" s="16">
        <f t="shared" si="8"/>
        <v>9695860.29</v>
      </c>
      <c r="J24" s="31">
        <f t="shared" si="2"/>
        <v>0.03397949322936403</v>
      </c>
      <c r="K24" s="26">
        <f t="shared" si="3"/>
        <v>7038226.190000001</v>
      </c>
      <c r="L24" s="17">
        <f>SUM(L25:L30)</f>
        <v>0</v>
      </c>
    </row>
    <row r="25" spans="1:12" ht="15" customHeight="1">
      <c r="A25" s="8" t="s">
        <v>22</v>
      </c>
      <c r="B25" s="9">
        <v>868600</v>
      </c>
      <c r="C25" s="9">
        <v>1139699.37</v>
      </c>
      <c r="D25" s="10">
        <v>407383.39</v>
      </c>
      <c r="E25" s="10">
        <v>866310.73</v>
      </c>
      <c r="F25" s="32">
        <f t="shared" si="5"/>
        <v>0.002400563865743656</v>
      </c>
      <c r="G25" s="10">
        <f t="shared" si="1"/>
        <v>273388.64000000013</v>
      </c>
      <c r="H25" s="10">
        <v>128573.35</v>
      </c>
      <c r="I25" s="10">
        <v>500554.49</v>
      </c>
      <c r="J25" s="32">
        <f t="shared" si="2"/>
        <v>0.0017542113226842674</v>
      </c>
      <c r="K25" s="10">
        <f t="shared" si="3"/>
        <v>639144.8800000001</v>
      </c>
      <c r="L25" s="11"/>
    </row>
    <row r="26" spans="1:12" ht="15" customHeight="1">
      <c r="A26" s="8" t="s">
        <v>62</v>
      </c>
      <c r="B26" s="9">
        <v>113100</v>
      </c>
      <c r="C26" s="9">
        <v>113100</v>
      </c>
      <c r="D26" s="10">
        <v>0</v>
      </c>
      <c r="E26" s="10">
        <v>106020</v>
      </c>
      <c r="F26" s="32">
        <f t="shared" si="5"/>
        <v>0.0002937834800293221</v>
      </c>
      <c r="G26" s="10">
        <f t="shared" si="1"/>
        <v>7080</v>
      </c>
      <c r="H26" s="10">
        <v>17670</v>
      </c>
      <c r="I26" s="10">
        <v>79515</v>
      </c>
      <c r="J26" s="32">
        <f t="shared" si="2"/>
        <v>0.0002786631947367799</v>
      </c>
      <c r="K26" s="10">
        <f t="shared" si="3"/>
        <v>33585</v>
      </c>
      <c r="L26" s="11"/>
    </row>
    <row r="27" spans="1:12" ht="15" customHeight="1">
      <c r="A27" s="8" t="s">
        <v>56</v>
      </c>
      <c r="B27" s="9">
        <v>3334401</v>
      </c>
      <c r="C27" s="9">
        <v>3355856.19</v>
      </c>
      <c r="D27" s="10">
        <v>73959.4</v>
      </c>
      <c r="E27" s="10">
        <v>2776917.93</v>
      </c>
      <c r="F27" s="32">
        <f t="shared" si="5"/>
        <v>0.007694893541135837</v>
      </c>
      <c r="G27" s="10">
        <f t="shared" si="1"/>
        <v>578938.2599999998</v>
      </c>
      <c r="H27" s="10">
        <v>527803.52</v>
      </c>
      <c r="I27" s="10">
        <v>1986159.66</v>
      </c>
      <c r="J27" s="32">
        <f t="shared" si="2"/>
        <v>0.00696056839732021</v>
      </c>
      <c r="K27" s="10">
        <f t="shared" si="3"/>
        <v>1369696.53</v>
      </c>
      <c r="L27" s="11"/>
    </row>
    <row r="28" spans="1:12" ht="15" customHeight="1">
      <c r="A28" s="8" t="s">
        <v>23</v>
      </c>
      <c r="B28" s="9">
        <v>11185349</v>
      </c>
      <c r="C28" s="9">
        <v>10954859.93</v>
      </c>
      <c r="D28" s="10">
        <v>1357676.24</v>
      </c>
      <c r="E28" s="10">
        <v>7670079.05</v>
      </c>
      <c r="F28" s="32">
        <f t="shared" si="5"/>
        <v>0.021253938081578917</v>
      </c>
      <c r="G28" s="10">
        <f t="shared" si="1"/>
        <v>3284780.88</v>
      </c>
      <c r="H28" s="10">
        <v>1831945.17</v>
      </c>
      <c r="I28" s="10">
        <v>6606649.96</v>
      </c>
      <c r="J28" s="32">
        <f t="shared" si="2"/>
        <v>0.023153243845327534</v>
      </c>
      <c r="K28" s="10">
        <f t="shared" si="3"/>
        <v>4348209.97</v>
      </c>
      <c r="L28" s="11"/>
    </row>
    <row r="29" spans="1:12" ht="15" customHeight="1">
      <c r="A29" s="8" t="s">
        <v>31</v>
      </c>
      <c r="B29" s="9">
        <v>914700</v>
      </c>
      <c r="C29" s="9">
        <v>1170570.99</v>
      </c>
      <c r="D29" s="10">
        <v>66901.89</v>
      </c>
      <c r="E29" s="10">
        <v>845210.59</v>
      </c>
      <c r="F29" s="32">
        <f t="shared" si="5"/>
        <v>0.002342094967815851</v>
      </c>
      <c r="G29" s="10">
        <f t="shared" si="1"/>
        <v>325360.4</v>
      </c>
      <c r="H29" s="10">
        <v>167997.84</v>
      </c>
      <c r="I29" s="10">
        <v>522981.18</v>
      </c>
      <c r="J29" s="32">
        <f t="shared" si="2"/>
        <v>0.001832806469295239</v>
      </c>
      <c r="K29" s="10">
        <f t="shared" si="3"/>
        <v>647589.81</v>
      </c>
      <c r="L29" s="11"/>
    </row>
    <row r="30" spans="1:12" ht="15" customHeight="1">
      <c r="A30" s="8" t="s">
        <v>81</v>
      </c>
      <c r="B30" s="9">
        <v>0</v>
      </c>
      <c r="C30" s="9">
        <v>0</v>
      </c>
      <c r="D30" s="10">
        <v>0</v>
      </c>
      <c r="E30" s="10">
        <v>0</v>
      </c>
      <c r="F30" s="32">
        <f t="shared" si="5"/>
        <v>0</v>
      </c>
      <c r="G30" s="10">
        <f t="shared" si="1"/>
        <v>0</v>
      </c>
      <c r="H30" s="10">
        <v>0</v>
      </c>
      <c r="I30" s="10">
        <v>0</v>
      </c>
      <c r="J30" s="32">
        <f t="shared" si="2"/>
        <v>0</v>
      </c>
      <c r="K30" s="10">
        <f t="shared" si="3"/>
        <v>0</v>
      </c>
      <c r="L30" s="11"/>
    </row>
    <row r="31" spans="1:12" ht="15" customHeight="1">
      <c r="A31" s="15" t="s">
        <v>24</v>
      </c>
      <c r="B31" s="16">
        <f aca="true" t="shared" si="9" ref="B31:L31">SUM(B32)</f>
        <v>2789200</v>
      </c>
      <c r="C31" s="16">
        <f t="shared" si="9"/>
        <v>2789200</v>
      </c>
      <c r="D31" s="16">
        <f t="shared" si="9"/>
        <v>430266.78</v>
      </c>
      <c r="E31" s="16">
        <f t="shared" si="9"/>
        <v>1662685.47</v>
      </c>
      <c r="F31" s="31">
        <f t="shared" si="5"/>
        <v>0.0046073337443009715</v>
      </c>
      <c r="G31" s="26">
        <f t="shared" si="1"/>
        <v>1126514.53</v>
      </c>
      <c r="H31" s="16">
        <f t="shared" si="9"/>
        <v>430266.78</v>
      </c>
      <c r="I31" s="16">
        <f t="shared" si="9"/>
        <v>1662685.47</v>
      </c>
      <c r="J31" s="31">
        <f t="shared" si="2"/>
        <v>0.0058269413936065445</v>
      </c>
      <c r="K31" s="26">
        <f t="shared" si="3"/>
        <v>1126514.53</v>
      </c>
      <c r="L31" s="17">
        <f t="shared" si="9"/>
        <v>0</v>
      </c>
    </row>
    <row r="32" spans="1:12" ht="15" customHeight="1">
      <c r="A32" s="8" t="s">
        <v>25</v>
      </c>
      <c r="B32" s="9">
        <v>2789200</v>
      </c>
      <c r="C32" s="9">
        <v>2789200</v>
      </c>
      <c r="D32" s="10">
        <v>430266.78</v>
      </c>
      <c r="E32" s="10">
        <v>1662685.47</v>
      </c>
      <c r="F32" s="32">
        <f t="shared" si="5"/>
        <v>0.0046073337443009715</v>
      </c>
      <c r="G32" s="10">
        <f t="shared" si="1"/>
        <v>1126514.53</v>
      </c>
      <c r="H32" s="10">
        <v>430266.78</v>
      </c>
      <c r="I32" s="10">
        <v>1662685.47</v>
      </c>
      <c r="J32" s="32">
        <f t="shared" si="2"/>
        <v>0.0058269413936065445</v>
      </c>
      <c r="K32" s="10">
        <f t="shared" si="3"/>
        <v>1126514.53</v>
      </c>
      <c r="L32" s="11"/>
    </row>
    <row r="33" spans="1:12" ht="15" customHeight="1">
      <c r="A33" s="15" t="s">
        <v>26</v>
      </c>
      <c r="B33" s="16">
        <f>SUM(B34:B38)</f>
        <v>101170000</v>
      </c>
      <c r="C33" s="16">
        <f>SUM(C34:C38)</f>
        <v>111788058.04</v>
      </c>
      <c r="D33" s="16">
        <f>SUM(D34:D38)</f>
        <v>11084706.209999999</v>
      </c>
      <c r="E33" s="16">
        <f>SUM(E34:E38)</f>
        <v>92631850.64999999</v>
      </c>
      <c r="F33" s="31">
        <f t="shared" si="5"/>
        <v>0.2566846580410622</v>
      </c>
      <c r="G33" s="26">
        <f t="shared" si="1"/>
        <v>19156207.390000015</v>
      </c>
      <c r="H33" s="16">
        <f>SUM(H34:H38)</f>
        <v>18383860.560000002</v>
      </c>
      <c r="I33" s="16">
        <f>SUM(I34:I38)</f>
        <v>74025214.81</v>
      </c>
      <c r="J33" s="31">
        <f t="shared" si="2"/>
        <v>0.2594240438914795</v>
      </c>
      <c r="K33" s="26">
        <f t="shared" si="3"/>
        <v>37762843.230000004</v>
      </c>
      <c r="L33" s="17">
        <f>SUM(L34:L37)</f>
        <v>0</v>
      </c>
    </row>
    <row r="34" spans="1:12" ht="15" customHeight="1">
      <c r="A34" s="8" t="s">
        <v>27</v>
      </c>
      <c r="B34" s="9">
        <v>59053310</v>
      </c>
      <c r="C34" s="9">
        <v>60005138.04</v>
      </c>
      <c r="D34" s="10">
        <v>10019392.39</v>
      </c>
      <c r="E34" s="10">
        <v>43385071.83</v>
      </c>
      <c r="F34" s="32">
        <f t="shared" si="5"/>
        <v>0.12022087703772409</v>
      </c>
      <c r="G34" s="10">
        <f t="shared" si="1"/>
        <v>16620066.21</v>
      </c>
      <c r="H34" s="10">
        <v>10386815.22</v>
      </c>
      <c r="I34" s="10">
        <v>38670265.47</v>
      </c>
      <c r="J34" s="32">
        <f t="shared" si="2"/>
        <v>0.13552134461660797</v>
      </c>
      <c r="K34" s="10">
        <f t="shared" si="3"/>
        <v>21334872.57</v>
      </c>
      <c r="L34" s="11"/>
    </row>
    <row r="35" spans="1:12" ht="15" customHeight="1">
      <c r="A35" s="8" t="s">
        <v>28</v>
      </c>
      <c r="B35" s="9">
        <v>37790400</v>
      </c>
      <c r="C35" s="9">
        <v>47017133.67</v>
      </c>
      <c r="D35" s="10">
        <v>200492.78</v>
      </c>
      <c r="E35" s="10">
        <v>46311404.56</v>
      </c>
      <c r="F35" s="32">
        <f t="shared" si="5"/>
        <v>0.12832980189287507</v>
      </c>
      <c r="G35" s="10">
        <f t="shared" si="1"/>
        <v>705729.1099999994</v>
      </c>
      <c r="H35" s="10">
        <v>7221161.72</v>
      </c>
      <c r="I35" s="10">
        <v>32840418.98</v>
      </c>
      <c r="J35" s="32">
        <f t="shared" si="2"/>
        <v>0.11509043664039718</v>
      </c>
      <c r="K35" s="10">
        <f t="shared" si="3"/>
        <v>14176714.690000001</v>
      </c>
      <c r="L35" s="11"/>
    </row>
    <row r="36" spans="1:12" ht="15" customHeight="1">
      <c r="A36" s="8" t="s">
        <v>29</v>
      </c>
      <c r="B36" s="9">
        <v>2079930</v>
      </c>
      <c r="C36" s="9">
        <v>1994365.36</v>
      </c>
      <c r="D36" s="10">
        <v>377420.79</v>
      </c>
      <c r="E36" s="10">
        <v>1300260.1</v>
      </c>
      <c r="F36" s="32">
        <f t="shared" si="5"/>
        <v>0.0036030460018984566</v>
      </c>
      <c r="G36" s="10">
        <f t="shared" si="1"/>
        <v>694105.26</v>
      </c>
      <c r="H36" s="10">
        <v>346644.36</v>
      </c>
      <c r="I36" s="10">
        <v>1238266.69</v>
      </c>
      <c r="J36" s="32">
        <f t="shared" si="2"/>
        <v>0.004339550421575022</v>
      </c>
      <c r="K36" s="10">
        <f t="shared" si="3"/>
        <v>756098.6700000002</v>
      </c>
      <c r="L36" s="11"/>
    </row>
    <row r="37" spans="1:12" ht="15" customHeight="1">
      <c r="A37" s="8" t="s">
        <v>30</v>
      </c>
      <c r="B37" s="9">
        <v>1806360</v>
      </c>
      <c r="C37" s="9">
        <v>2232362.45</v>
      </c>
      <c r="D37" s="10">
        <v>442397.46</v>
      </c>
      <c r="E37" s="10">
        <v>1305040.67</v>
      </c>
      <c r="F37" s="32">
        <f t="shared" si="5"/>
        <v>0.003616293054257669</v>
      </c>
      <c r="G37" s="10">
        <f t="shared" si="1"/>
        <v>927321.7800000003</v>
      </c>
      <c r="H37" s="10">
        <v>317342.03</v>
      </c>
      <c r="I37" s="10">
        <v>977754.3</v>
      </c>
      <c r="J37" s="32">
        <f t="shared" si="2"/>
        <v>0.003426575324223403</v>
      </c>
      <c r="K37" s="10">
        <f t="shared" si="3"/>
        <v>1254608.1500000001</v>
      </c>
      <c r="L37" s="11"/>
    </row>
    <row r="38" spans="1:12" ht="15" customHeight="1">
      <c r="A38" s="8" t="s">
        <v>31</v>
      </c>
      <c r="B38" s="9">
        <v>440000</v>
      </c>
      <c r="C38" s="9">
        <v>539058.52</v>
      </c>
      <c r="D38" s="10">
        <v>45002.79</v>
      </c>
      <c r="E38" s="10">
        <v>330073.49</v>
      </c>
      <c r="F38" s="32">
        <f t="shared" si="5"/>
        <v>0.0009146400543069576</v>
      </c>
      <c r="G38" s="10">
        <f t="shared" si="1"/>
        <v>208985.03000000003</v>
      </c>
      <c r="H38" s="10">
        <v>111897.23</v>
      </c>
      <c r="I38" s="10">
        <v>298509.37</v>
      </c>
      <c r="J38" s="32">
        <f t="shared" si="2"/>
        <v>0.001046136888675891</v>
      </c>
      <c r="K38" s="10">
        <f t="shared" si="3"/>
        <v>240549.15000000002</v>
      </c>
      <c r="L38" s="11"/>
    </row>
    <row r="39" spans="1:12" ht="15" customHeight="1">
      <c r="A39" s="15" t="s">
        <v>58</v>
      </c>
      <c r="B39" s="16">
        <f aca="true" t="shared" si="10" ref="B39:L39">SUM(B40)</f>
        <v>1203300</v>
      </c>
      <c r="C39" s="16">
        <f t="shared" si="10"/>
        <v>1711300</v>
      </c>
      <c r="D39" s="16">
        <f t="shared" si="10"/>
        <v>225555</v>
      </c>
      <c r="E39" s="16">
        <f t="shared" si="10"/>
        <v>1296070</v>
      </c>
      <c r="F39" s="31">
        <f t="shared" si="5"/>
        <v>0.0035914351533824136</v>
      </c>
      <c r="G39" s="26">
        <f t="shared" si="1"/>
        <v>415230</v>
      </c>
      <c r="H39" s="16">
        <f t="shared" si="10"/>
        <v>271398.39</v>
      </c>
      <c r="I39" s="16">
        <f t="shared" si="10"/>
        <v>939401.85</v>
      </c>
      <c r="J39" s="31">
        <f t="shared" si="2"/>
        <v>0.0032921677754215086</v>
      </c>
      <c r="K39" s="26">
        <f t="shared" si="3"/>
        <v>771898.15</v>
      </c>
      <c r="L39" s="17">
        <f t="shared" si="10"/>
        <v>0</v>
      </c>
    </row>
    <row r="40" spans="1:12" ht="15" customHeight="1">
      <c r="A40" s="8" t="s">
        <v>81</v>
      </c>
      <c r="B40" s="9">
        <v>1203300</v>
      </c>
      <c r="C40" s="9">
        <v>1711300</v>
      </c>
      <c r="D40" s="10">
        <v>225555</v>
      </c>
      <c r="E40" s="10">
        <v>1296070</v>
      </c>
      <c r="F40" s="32">
        <f t="shared" si="5"/>
        <v>0.0035914351533824136</v>
      </c>
      <c r="G40" s="10">
        <f t="shared" si="1"/>
        <v>415230</v>
      </c>
      <c r="H40" s="10">
        <v>271398.39</v>
      </c>
      <c r="I40" s="10">
        <v>939401.85</v>
      </c>
      <c r="J40" s="32">
        <f t="shared" si="2"/>
        <v>0.0032921677754215086</v>
      </c>
      <c r="K40" s="10">
        <f t="shared" si="3"/>
        <v>771898.15</v>
      </c>
      <c r="L40" s="11"/>
    </row>
    <row r="41" spans="1:12" ht="15" customHeight="1">
      <c r="A41" s="15" t="s">
        <v>32</v>
      </c>
      <c r="B41" s="16">
        <f aca="true" t="shared" si="11" ref="B41:I41">SUM(B42:B47)</f>
        <v>133094206</v>
      </c>
      <c r="C41" s="16">
        <f t="shared" si="11"/>
        <v>136610249.47</v>
      </c>
      <c r="D41" s="16">
        <f t="shared" si="11"/>
        <v>19089996.570000004</v>
      </c>
      <c r="E41" s="16">
        <f t="shared" si="11"/>
        <v>91786017.49999999</v>
      </c>
      <c r="F41" s="31">
        <f t="shared" si="5"/>
        <v>0.25434083794738965</v>
      </c>
      <c r="G41" s="26">
        <f t="shared" si="1"/>
        <v>44824231.97000001</v>
      </c>
      <c r="H41" s="16">
        <f t="shared" si="11"/>
        <v>21229962.089999996</v>
      </c>
      <c r="I41" s="16">
        <f t="shared" si="11"/>
        <v>78383066.62</v>
      </c>
      <c r="J41" s="31">
        <f t="shared" si="2"/>
        <v>0.27469629324775263</v>
      </c>
      <c r="K41" s="26">
        <f t="shared" si="3"/>
        <v>58227182.849999994</v>
      </c>
      <c r="L41" s="17">
        <f>SUM(L42:L47)</f>
        <v>0</v>
      </c>
    </row>
    <row r="42" spans="1:12" ht="15" customHeight="1">
      <c r="A42" s="8" t="s">
        <v>33</v>
      </c>
      <c r="B42" s="9">
        <v>84301320</v>
      </c>
      <c r="C42" s="9">
        <v>84513509.8</v>
      </c>
      <c r="D42" s="10">
        <v>10955388.86</v>
      </c>
      <c r="E42" s="10">
        <v>53738696.79</v>
      </c>
      <c r="F42" s="32">
        <f t="shared" si="5"/>
        <v>0.14891097297874703</v>
      </c>
      <c r="G42" s="10">
        <f t="shared" si="1"/>
        <v>30774813.009999998</v>
      </c>
      <c r="H42" s="10">
        <v>11898164.34</v>
      </c>
      <c r="I42" s="10">
        <v>45903346.13</v>
      </c>
      <c r="J42" s="32">
        <f t="shared" si="2"/>
        <v>0.1608699375173741</v>
      </c>
      <c r="K42" s="10">
        <f t="shared" si="3"/>
        <v>38610163.669999994</v>
      </c>
      <c r="L42" s="11"/>
    </row>
    <row r="43" spans="1:12" ht="15" customHeight="1">
      <c r="A43" s="8" t="s">
        <v>34</v>
      </c>
      <c r="B43" s="9">
        <v>522300</v>
      </c>
      <c r="C43" s="9">
        <v>677249.87</v>
      </c>
      <c r="D43" s="10">
        <v>104880.23</v>
      </c>
      <c r="E43" s="10">
        <v>589565.66</v>
      </c>
      <c r="F43" s="32">
        <f t="shared" si="5"/>
        <v>0.0016336978994584428</v>
      </c>
      <c r="G43" s="10">
        <f t="shared" si="1"/>
        <v>87684.20999999996</v>
      </c>
      <c r="H43" s="10">
        <v>53622.54</v>
      </c>
      <c r="I43" s="10">
        <v>367841.25</v>
      </c>
      <c r="J43" s="32">
        <f t="shared" si="2"/>
        <v>0.001289112970898202</v>
      </c>
      <c r="K43" s="10">
        <f t="shared" si="3"/>
        <v>309408.62</v>
      </c>
      <c r="L43" s="11"/>
    </row>
    <row r="44" spans="1:12" ht="15" customHeight="1">
      <c r="A44" s="8" t="s">
        <v>63</v>
      </c>
      <c r="B44" s="9">
        <v>420000</v>
      </c>
      <c r="C44" s="9">
        <v>220000</v>
      </c>
      <c r="D44" s="10">
        <v>4631.97</v>
      </c>
      <c r="E44" s="10">
        <v>132248.62</v>
      </c>
      <c r="F44" s="32">
        <f t="shared" si="5"/>
        <v>0.0003664634956864309</v>
      </c>
      <c r="G44" s="10">
        <f t="shared" si="1"/>
        <v>87751.38</v>
      </c>
      <c r="H44" s="10">
        <v>22549.8</v>
      </c>
      <c r="I44" s="10">
        <v>83705.59</v>
      </c>
      <c r="J44" s="32">
        <f t="shared" si="2"/>
        <v>0.0002933492690275678</v>
      </c>
      <c r="K44" s="10">
        <f t="shared" si="3"/>
        <v>136294.41</v>
      </c>
      <c r="L44" s="11"/>
    </row>
    <row r="45" spans="1:12" ht="15" customHeight="1">
      <c r="A45" s="8" t="s">
        <v>35</v>
      </c>
      <c r="B45" s="9">
        <v>44334266</v>
      </c>
      <c r="C45" s="9">
        <v>47671155.17</v>
      </c>
      <c r="D45" s="10">
        <v>7694133.29</v>
      </c>
      <c r="E45" s="10">
        <v>35011650.59</v>
      </c>
      <c r="F45" s="32">
        <f t="shared" si="5"/>
        <v>0.0970179640813136</v>
      </c>
      <c r="G45" s="10">
        <f t="shared" si="1"/>
        <v>12659504.579999998</v>
      </c>
      <c r="H45" s="10">
        <v>8742215.29</v>
      </c>
      <c r="I45" s="10">
        <v>29962690.71</v>
      </c>
      <c r="J45" s="32">
        <f t="shared" si="2"/>
        <v>0.10500533378807314</v>
      </c>
      <c r="K45" s="10">
        <f t="shared" si="3"/>
        <v>17708464.46</v>
      </c>
      <c r="L45" s="11"/>
    </row>
    <row r="46" spans="1:12" ht="15" customHeight="1">
      <c r="A46" s="8" t="s">
        <v>36</v>
      </c>
      <c r="B46" s="9">
        <v>897600</v>
      </c>
      <c r="C46" s="9">
        <v>909614.63</v>
      </c>
      <c r="D46" s="10">
        <v>81364.78</v>
      </c>
      <c r="E46" s="10">
        <v>406746.24</v>
      </c>
      <c r="F46" s="32">
        <f t="shared" si="5"/>
        <v>0.0011271017343524037</v>
      </c>
      <c r="G46" s="10">
        <f t="shared" si="1"/>
        <v>502868.39</v>
      </c>
      <c r="H46" s="10">
        <v>105950.47</v>
      </c>
      <c r="I46" s="10">
        <v>404577.92</v>
      </c>
      <c r="J46" s="32">
        <f t="shared" si="2"/>
        <v>0.0014178579602233709</v>
      </c>
      <c r="K46" s="10">
        <f t="shared" si="3"/>
        <v>505036.71</v>
      </c>
      <c r="L46" s="11"/>
    </row>
    <row r="47" spans="1:12" ht="15" customHeight="1">
      <c r="A47" s="8" t="s">
        <v>37</v>
      </c>
      <c r="B47" s="9">
        <v>2618720</v>
      </c>
      <c r="C47" s="9">
        <v>2618720</v>
      </c>
      <c r="D47" s="10">
        <v>249597.44</v>
      </c>
      <c r="E47" s="10">
        <v>1907109.6</v>
      </c>
      <c r="F47" s="32">
        <f t="shared" si="5"/>
        <v>0.0052846377578318095</v>
      </c>
      <c r="G47" s="10">
        <f t="shared" si="1"/>
        <v>711610.3999999999</v>
      </c>
      <c r="H47" s="10">
        <v>407459.65</v>
      </c>
      <c r="I47" s="10">
        <v>1660905.02</v>
      </c>
      <c r="J47" s="32">
        <f t="shared" si="2"/>
        <v>0.005820701742156263</v>
      </c>
      <c r="K47" s="10">
        <f t="shared" si="3"/>
        <v>957814.98</v>
      </c>
      <c r="L47" s="11"/>
    </row>
    <row r="48" spans="1:12" ht="15" customHeight="1">
      <c r="A48" s="15" t="s">
        <v>38</v>
      </c>
      <c r="B48" s="16">
        <f aca="true" t="shared" si="12" ref="B48:L48">SUM(B49:B49)</f>
        <v>6763900</v>
      </c>
      <c r="C48" s="16">
        <f t="shared" si="12"/>
        <v>6953248</v>
      </c>
      <c r="D48" s="16">
        <f t="shared" si="12"/>
        <v>1129907.6</v>
      </c>
      <c r="E48" s="16">
        <f t="shared" si="12"/>
        <v>5220550.49</v>
      </c>
      <c r="F48" s="31">
        <f t="shared" si="5"/>
        <v>0.014466246846076048</v>
      </c>
      <c r="G48" s="26">
        <f t="shared" si="1"/>
        <v>1732697.5099999998</v>
      </c>
      <c r="H48" s="16">
        <f t="shared" si="12"/>
        <v>1678015.19</v>
      </c>
      <c r="I48" s="16">
        <f t="shared" si="12"/>
        <v>4700832.65</v>
      </c>
      <c r="J48" s="31">
        <f t="shared" si="2"/>
        <v>0.016474238120756626</v>
      </c>
      <c r="K48" s="26">
        <f t="shared" si="3"/>
        <v>2252415.3499999996</v>
      </c>
      <c r="L48" s="17">
        <f t="shared" si="12"/>
        <v>0</v>
      </c>
    </row>
    <row r="49" spans="1:12" ht="15" customHeight="1">
      <c r="A49" s="8" t="s">
        <v>39</v>
      </c>
      <c r="B49" s="9">
        <v>6763900</v>
      </c>
      <c r="C49" s="9">
        <v>6953248</v>
      </c>
      <c r="D49" s="10">
        <v>1129907.6</v>
      </c>
      <c r="E49" s="10">
        <v>5220550.49</v>
      </c>
      <c r="F49" s="32">
        <f t="shared" si="5"/>
        <v>0.014466246846076048</v>
      </c>
      <c r="G49" s="10">
        <f t="shared" si="1"/>
        <v>1732697.5099999998</v>
      </c>
      <c r="H49" s="10">
        <v>1678015.19</v>
      </c>
      <c r="I49" s="10">
        <v>4700832.65</v>
      </c>
      <c r="J49" s="32">
        <f t="shared" si="2"/>
        <v>0.016474238120756626</v>
      </c>
      <c r="K49" s="10">
        <f t="shared" si="3"/>
        <v>2252415.3499999996</v>
      </c>
      <c r="L49" s="11"/>
    </row>
    <row r="50" spans="1:12" ht="15" customHeight="1">
      <c r="A50" s="15" t="s">
        <v>40</v>
      </c>
      <c r="B50" s="16">
        <f>SUM(B51:B53)</f>
        <v>852200</v>
      </c>
      <c r="C50" s="16">
        <f aca="true" t="shared" si="13" ref="C50:I50">SUM(C51:C53)</f>
        <v>1142200</v>
      </c>
      <c r="D50" s="16">
        <f t="shared" si="13"/>
        <v>156184.39</v>
      </c>
      <c r="E50" s="16">
        <f t="shared" si="13"/>
        <v>612595.74</v>
      </c>
      <c r="F50" s="31">
        <f t="shared" si="5"/>
        <v>0.0016975146986260873</v>
      </c>
      <c r="G50" s="26">
        <f t="shared" si="1"/>
        <v>529604.26</v>
      </c>
      <c r="H50" s="16">
        <f t="shared" si="13"/>
        <v>167530.18</v>
      </c>
      <c r="I50" s="16">
        <f t="shared" si="13"/>
        <v>517407.37</v>
      </c>
      <c r="J50" s="31">
        <f t="shared" si="2"/>
        <v>0.0018132728504628702</v>
      </c>
      <c r="K50" s="26">
        <f t="shared" si="3"/>
        <v>624792.63</v>
      </c>
      <c r="L50" s="17">
        <f>SUM(L51:L53)</f>
        <v>0</v>
      </c>
    </row>
    <row r="51" spans="1:12" ht="15" customHeight="1">
      <c r="A51" s="8" t="s">
        <v>22</v>
      </c>
      <c r="B51" s="9">
        <v>0</v>
      </c>
      <c r="C51" s="9">
        <v>0</v>
      </c>
      <c r="D51" s="10">
        <v>0</v>
      </c>
      <c r="E51" s="10">
        <v>0</v>
      </c>
      <c r="F51" s="32">
        <f t="shared" si="5"/>
        <v>0</v>
      </c>
      <c r="G51" s="10">
        <f t="shared" si="1"/>
        <v>0</v>
      </c>
      <c r="H51" s="10">
        <v>0</v>
      </c>
      <c r="I51" s="10">
        <v>0</v>
      </c>
      <c r="J51" s="32">
        <f t="shared" si="2"/>
        <v>0</v>
      </c>
      <c r="K51" s="10">
        <f t="shared" si="3"/>
        <v>0</v>
      </c>
      <c r="L51" s="11"/>
    </row>
    <row r="52" spans="1:12" ht="15" customHeight="1">
      <c r="A52" s="8" t="s">
        <v>23</v>
      </c>
      <c r="B52" s="9">
        <v>15000</v>
      </c>
      <c r="C52" s="9">
        <v>0</v>
      </c>
      <c r="D52" s="10">
        <v>0</v>
      </c>
      <c r="E52" s="10">
        <v>0</v>
      </c>
      <c r="F52" s="32">
        <f t="shared" si="5"/>
        <v>0</v>
      </c>
      <c r="G52" s="10">
        <f t="shared" si="1"/>
        <v>0</v>
      </c>
      <c r="H52" s="10">
        <v>0</v>
      </c>
      <c r="I52" s="10">
        <v>0</v>
      </c>
      <c r="J52" s="32">
        <f t="shared" si="2"/>
        <v>0</v>
      </c>
      <c r="K52" s="10">
        <f t="shared" si="3"/>
        <v>0</v>
      </c>
      <c r="L52" s="11"/>
    </row>
    <row r="53" spans="1:12" ht="15" customHeight="1">
      <c r="A53" s="8" t="s">
        <v>41</v>
      </c>
      <c r="B53" s="9">
        <v>837200</v>
      </c>
      <c r="C53" s="9">
        <v>1142200</v>
      </c>
      <c r="D53" s="10">
        <v>156184.39</v>
      </c>
      <c r="E53" s="10">
        <v>612595.74</v>
      </c>
      <c r="F53" s="32">
        <f t="shared" si="5"/>
        <v>0.0016975146986260873</v>
      </c>
      <c r="G53" s="10">
        <f t="shared" si="1"/>
        <v>529604.26</v>
      </c>
      <c r="H53" s="10">
        <v>167530.18</v>
      </c>
      <c r="I53" s="10">
        <v>517407.37</v>
      </c>
      <c r="J53" s="32">
        <f t="shared" si="2"/>
        <v>0.0018132728504628702</v>
      </c>
      <c r="K53" s="10">
        <f t="shared" si="3"/>
        <v>624792.63</v>
      </c>
      <c r="L53" s="11"/>
    </row>
    <row r="54" spans="1:12" ht="15" customHeight="1">
      <c r="A54" s="15" t="s">
        <v>42</v>
      </c>
      <c r="B54" s="16">
        <f aca="true" t="shared" si="14" ref="B54:I54">SUM(B55:B56)</f>
        <v>75983700</v>
      </c>
      <c r="C54" s="16">
        <f t="shared" si="14"/>
        <v>79022198.03</v>
      </c>
      <c r="D54" s="16">
        <f t="shared" si="14"/>
        <v>4783209.46</v>
      </c>
      <c r="E54" s="16">
        <f t="shared" si="14"/>
        <v>60158030.05</v>
      </c>
      <c r="F54" s="31">
        <f t="shared" si="5"/>
        <v>0.1666990701735289</v>
      </c>
      <c r="G54" s="26">
        <f t="shared" si="1"/>
        <v>18864167.980000004</v>
      </c>
      <c r="H54" s="16">
        <f t="shared" si="14"/>
        <v>10407300.97</v>
      </c>
      <c r="I54" s="16">
        <f t="shared" si="14"/>
        <v>36225908.480000004</v>
      </c>
      <c r="J54" s="31">
        <f t="shared" si="2"/>
        <v>0.12695500709651017</v>
      </c>
      <c r="K54" s="26">
        <f t="shared" si="3"/>
        <v>42796289.55</v>
      </c>
      <c r="L54" s="17">
        <f>SUM(L55:L56)</f>
        <v>0</v>
      </c>
    </row>
    <row r="55" spans="1:12" ht="15" customHeight="1">
      <c r="A55" s="8" t="s">
        <v>43</v>
      </c>
      <c r="B55" s="9">
        <v>64380700</v>
      </c>
      <c r="C55" s="9">
        <v>67449198.03</v>
      </c>
      <c r="D55" s="10">
        <v>4748615.46</v>
      </c>
      <c r="E55" s="10">
        <v>49169537.08</v>
      </c>
      <c r="F55" s="32">
        <f t="shared" si="5"/>
        <v>0.1362497426409469</v>
      </c>
      <c r="G55" s="10">
        <f t="shared" si="1"/>
        <v>18279660.950000003</v>
      </c>
      <c r="H55" s="10">
        <v>10399906.97</v>
      </c>
      <c r="I55" s="10">
        <v>35730493.67</v>
      </c>
      <c r="J55" s="32">
        <f t="shared" si="2"/>
        <v>0.12521880796836435</v>
      </c>
      <c r="K55" s="10">
        <f t="shared" si="3"/>
        <v>31718704.36</v>
      </c>
      <c r="L55" s="11"/>
    </row>
    <row r="56" spans="1:12" ht="15" customHeight="1">
      <c r="A56" s="8" t="s">
        <v>46</v>
      </c>
      <c r="B56" s="9">
        <v>11603000</v>
      </c>
      <c r="C56" s="9">
        <v>11573000</v>
      </c>
      <c r="D56" s="10">
        <v>34594</v>
      </c>
      <c r="E56" s="10">
        <v>10988492.97</v>
      </c>
      <c r="F56" s="32">
        <f t="shared" si="5"/>
        <v>0.030449327532581977</v>
      </c>
      <c r="G56" s="10">
        <f t="shared" si="1"/>
        <v>584507.0299999993</v>
      </c>
      <c r="H56" s="10">
        <v>7394</v>
      </c>
      <c r="I56" s="10">
        <v>495414.81</v>
      </c>
      <c r="J56" s="32">
        <f t="shared" si="2"/>
        <v>0.001736199128145819</v>
      </c>
      <c r="K56" s="10">
        <f t="shared" si="3"/>
        <v>11077585.19</v>
      </c>
      <c r="L56" s="11"/>
    </row>
    <row r="57" spans="1:12" ht="15" customHeight="1">
      <c r="A57" s="15" t="s">
        <v>44</v>
      </c>
      <c r="B57" s="16">
        <f aca="true" t="shared" si="15" ref="B57:L57">SUM(B58)</f>
        <v>1728800</v>
      </c>
      <c r="C57" s="16">
        <f t="shared" si="15"/>
        <v>2347555.03</v>
      </c>
      <c r="D57" s="16">
        <f t="shared" si="15"/>
        <v>300462.33</v>
      </c>
      <c r="E57" s="16">
        <f t="shared" si="15"/>
        <v>1010200.1</v>
      </c>
      <c r="F57" s="31">
        <f t="shared" si="5"/>
        <v>0.002799284105866527</v>
      </c>
      <c r="G57" s="26">
        <f t="shared" si="1"/>
        <v>1337354.9299999997</v>
      </c>
      <c r="H57" s="16">
        <f t="shared" si="15"/>
        <v>300020.9</v>
      </c>
      <c r="I57" s="16">
        <f t="shared" si="15"/>
        <v>984957.34</v>
      </c>
      <c r="J57" s="31">
        <f t="shared" si="2"/>
        <v>0.0034518186385441825</v>
      </c>
      <c r="K57" s="26">
        <f t="shared" si="3"/>
        <v>1362597.69</v>
      </c>
      <c r="L57" s="17">
        <f t="shared" si="15"/>
        <v>0</v>
      </c>
    </row>
    <row r="58" spans="1:12" ht="15" customHeight="1">
      <c r="A58" s="8" t="s">
        <v>45</v>
      </c>
      <c r="B58" s="9">
        <v>1728800</v>
      </c>
      <c r="C58" s="9">
        <v>2347555.03</v>
      </c>
      <c r="D58" s="10">
        <v>300462.33</v>
      </c>
      <c r="E58" s="10">
        <v>1010200.1</v>
      </c>
      <c r="F58" s="32">
        <f t="shared" si="5"/>
        <v>0.002799284105866527</v>
      </c>
      <c r="G58" s="10">
        <f t="shared" si="1"/>
        <v>1337354.9299999997</v>
      </c>
      <c r="H58" s="10">
        <v>300020.9</v>
      </c>
      <c r="I58" s="10">
        <v>984957.34</v>
      </c>
      <c r="J58" s="32">
        <f t="shared" si="2"/>
        <v>0.0034518186385441825</v>
      </c>
      <c r="K58" s="10">
        <f t="shared" si="3"/>
        <v>1362597.69</v>
      </c>
      <c r="L58" s="11"/>
    </row>
    <row r="59" spans="1:12" ht="15" customHeight="1">
      <c r="A59" s="15" t="s">
        <v>64</v>
      </c>
      <c r="B59" s="16">
        <f aca="true" t="shared" si="16" ref="B59:L59">SUM(B60+B61)</f>
        <v>1954100</v>
      </c>
      <c r="C59" s="16">
        <f t="shared" si="16"/>
        <v>1854100</v>
      </c>
      <c r="D59" s="16">
        <f t="shared" si="16"/>
        <v>105382.95</v>
      </c>
      <c r="E59" s="16">
        <f t="shared" si="16"/>
        <v>819088.49</v>
      </c>
      <c r="F59" s="31">
        <f t="shared" si="5"/>
        <v>0.002269710121148487</v>
      </c>
      <c r="G59" s="26">
        <f t="shared" si="1"/>
        <v>1035011.51</v>
      </c>
      <c r="H59" s="16">
        <f t="shared" si="16"/>
        <v>260269.44</v>
      </c>
      <c r="I59" s="16">
        <f t="shared" si="16"/>
        <v>597406.46</v>
      </c>
      <c r="J59" s="31">
        <f t="shared" si="2"/>
        <v>0.0020936325561213645</v>
      </c>
      <c r="K59" s="26">
        <f t="shared" si="3"/>
        <v>1256693.54</v>
      </c>
      <c r="L59" s="17">
        <f t="shared" si="16"/>
        <v>0</v>
      </c>
    </row>
    <row r="60" spans="1:12" ht="15" customHeight="1">
      <c r="A60" s="8" t="s">
        <v>65</v>
      </c>
      <c r="B60" s="9">
        <v>932800</v>
      </c>
      <c r="C60" s="9">
        <v>932800</v>
      </c>
      <c r="D60" s="10">
        <v>3026.53</v>
      </c>
      <c r="E60" s="10">
        <v>233435.72</v>
      </c>
      <c r="F60" s="32">
        <f t="shared" si="5"/>
        <v>0.000646854915909738</v>
      </c>
      <c r="G60" s="10">
        <f t="shared" si="1"/>
        <v>699364.28</v>
      </c>
      <c r="H60" s="10">
        <v>140847.28</v>
      </c>
      <c r="I60" s="10">
        <v>142622.28</v>
      </c>
      <c r="J60" s="32">
        <f t="shared" si="2"/>
        <v>0.0004998249410229962</v>
      </c>
      <c r="K60" s="10">
        <f t="shared" si="3"/>
        <v>790177.72</v>
      </c>
      <c r="L60" s="11"/>
    </row>
    <row r="61" spans="1:12" ht="15" customHeight="1">
      <c r="A61" s="8" t="s">
        <v>83</v>
      </c>
      <c r="B61" s="9">
        <v>1021300</v>
      </c>
      <c r="C61" s="9">
        <v>921300</v>
      </c>
      <c r="D61" s="10">
        <v>102356.42</v>
      </c>
      <c r="E61" s="10">
        <v>585652.77</v>
      </c>
      <c r="F61" s="32">
        <f t="shared" si="5"/>
        <v>0.001622855205238749</v>
      </c>
      <c r="G61" s="10">
        <f t="shared" si="1"/>
        <v>335647.23</v>
      </c>
      <c r="H61" s="10">
        <v>119422.16</v>
      </c>
      <c r="I61" s="10">
        <v>454784.18</v>
      </c>
      <c r="J61" s="32">
        <f t="shared" si="2"/>
        <v>0.0015938076150983681</v>
      </c>
      <c r="K61" s="10">
        <f t="shared" si="3"/>
        <v>466515.82</v>
      </c>
      <c r="L61" s="11"/>
    </row>
    <row r="62" spans="1:12" ht="15" customHeight="1">
      <c r="A62" s="15" t="s">
        <v>47</v>
      </c>
      <c r="B62" s="16">
        <f aca="true" t="shared" si="17" ref="B62:I62">SUM(B63:B65)</f>
        <v>2445200</v>
      </c>
      <c r="C62" s="16">
        <f t="shared" si="17"/>
        <v>2354309.46</v>
      </c>
      <c r="D62" s="16">
        <f t="shared" si="17"/>
        <v>311602.32999999996</v>
      </c>
      <c r="E62" s="16">
        <f t="shared" si="17"/>
        <v>1580149.0300000003</v>
      </c>
      <c r="F62" s="31">
        <f t="shared" si="5"/>
        <v>0.004378623665330671</v>
      </c>
      <c r="G62" s="26">
        <f t="shared" si="1"/>
        <v>774160.4299999997</v>
      </c>
      <c r="H62" s="16">
        <f t="shared" si="17"/>
        <v>322240.42</v>
      </c>
      <c r="I62" s="16">
        <f t="shared" si="17"/>
        <v>1378226.99</v>
      </c>
      <c r="J62" s="31">
        <f t="shared" si="2"/>
        <v>0.004830046357364723</v>
      </c>
      <c r="K62" s="26">
        <f t="shared" si="3"/>
        <v>976082.47</v>
      </c>
      <c r="L62" s="17">
        <f>SUM(L63:L65)</f>
        <v>0</v>
      </c>
    </row>
    <row r="63" spans="1:12" ht="15" customHeight="1">
      <c r="A63" s="8" t="s">
        <v>66</v>
      </c>
      <c r="B63" s="9">
        <v>133000</v>
      </c>
      <c r="C63" s="9">
        <v>163000</v>
      </c>
      <c r="D63" s="10">
        <v>30954.36</v>
      </c>
      <c r="E63" s="10">
        <v>87833.59</v>
      </c>
      <c r="F63" s="32">
        <f t="shared" si="5"/>
        <v>0.00024338858454695965</v>
      </c>
      <c r="G63" s="10">
        <f t="shared" si="1"/>
        <v>75166.41</v>
      </c>
      <c r="H63" s="10">
        <v>30424.3</v>
      </c>
      <c r="I63" s="10">
        <v>78971.29</v>
      </c>
      <c r="J63" s="32">
        <f t="shared" si="2"/>
        <v>0.00027675774336772575</v>
      </c>
      <c r="K63" s="10">
        <f t="shared" si="3"/>
        <v>84028.71</v>
      </c>
      <c r="L63" s="11"/>
    </row>
    <row r="64" spans="1:12" ht="15" customHeight="1">
      <c r="A64" s="8" t="s">
        <v>48</v>
      </c>
      <c r="B64" s="9">
        <v>1433000</v>
      </c>
      <c r="C64" s="9">
        <v>1295054.3</v>
      </c>
      <c r="D64" s="10">
        <v>275256.97</v>
      </c>
      <c r="E64" s="10">
        <v>985513.8</v>
      </c>
      <c r="F64" s="32">
        <f t="shared" si="5"/>
        <v>0.0027308778888975793</v>
      </c>
      <c r="G64" s="10">
        <f t="shared" si="1"/>
        <v>309540.5</v>
      </c>
      <c r="H64" s="10">
        <v>226983.58</v>
      </c>
      <c r="I64" s="10">
        <v>913044.78</v>
      </c>
      <c r="J64" s="32">
        <f t="shared" si="2"/>
        <v>0.0031997984698804043</v>
      </c>
      <c r="K64" s="10">
        <f t="shared" si="3"/>
        <v>382009.52</v>
      </c>
      <c r="L64" s="11"/>
    </row>
    <row r="65" spans="1:12" ht="15" customHeight="1">
      <c r="A65" s="8" t="s">
        <v>59</v>
      </c>
      <c r="B65" s="9">
        <v>879200</v>
      </c>
      <c r="C65" s="9">
        <v>896255.16</v>
      </c>
      <c r="D65" s="10">
        <v>5391</v>
      </c>
      <c r="E65" s="10">
        <v>506801.64</v>
      </c>
      <c r="F65" s="32">
        <f t="shared" si="5"/>
        <v>0.0014043571918861317</v>
      </c>
      <c r="G65" s="10">
        <f t="shared" si="1"/>
        <v>389453.52</v>
      </c>
      <c r="H65" s="10">
        <v>64832.54</v>
      </c>
      <c r="I65" s="10">
        <v>386210.92</v>
      </c>
      <c r="J65" s="32">
        <f t="shared" si="2"/>
        <v>0.0013534901441165932</v>
      </c>
      <c r="K65" s="10">
        <f t="shared" si="3"/>
        <v>510044.24000000005</v>
      </c>
      <c r="L65" s="11"/>
    </row>
    <row r="66" spans="1:12" ht="15" customHeight="1">
      <c r="A66" s="15" t="s">
        <v>60</v>
      </c>
      <c r="B66" s="16">
        <f>SUM(B67:B70)</f>
        <v>16352600</v>
      </c>
      <c r="C66" s="16">
        <f aca="true" t="shared" si="18" ref="C66:I66">SUM(C67:C70)</f>
        <v>15847978.969999999</v>
      </c>
      <c r="D66" s="16">
        <f t="shared" si="18"/>
        <v>1131757.87</v>
      </c>
      <c r="E66" s="16">
        <f t="shared" si="18"/>
        <v>11722276.36</v>
      </c>
      <c r="F66" s="31">
        <f t="shared" si="5"/>
        <v>0.03248265556410351</v>
      </c>
      <c r="G66" s="26">
        <f t="shared" si="1"/>
        <v>4125702.6099999994</v>
      </c>
      <c r="H66" s="16">
        <f t="shared" si="18"/>
        <v>3361309.01</v>
      </c>
      <c r="I66" s="16">
        <f t="shared" si="18"/>
        <v>9702228.07</v>
      </c>
      <c r="J66" s="31">
        <f t="shared" si="2"/>
        <v>0.03400180934479107</v>
      </c>
      <c r="K66" s="26">
        <f t="shared" si="3"/>
        <v>6145750.8999999985</v>
      </c>
      <c r="L66" s="17">
        <f>SUM(L67:L70)</f>
        <v>0</v>
      </c>
    </row>
    <row r="67" spans="1:12" ht="15" customHeight="1">
      <c r="A67" s="8" t="s">
        <v>67</v>
      </c>
      <c r="B67" s="9">
        <v>3068000</v>
      </c>
      <c r="C67" s="9">
        <v>835700</v>
      </c>
      <c r="D67" s="10">
        <v>0</v>
      </c>
      <c r="E67" s="10">
        <v>0</v>
      </c>
      <c r="F67" s="32">
        <f t="shared" si="5"/>
        <v>0</v>
      </c>
      <c r="G67" s="10">
        <f t="shared" si="1"/>
        <v>835700</v>
      </c>
      <c r="H67" s="10">
        <v>0</v>
      </c>
      <c r="I67" s="10">
        <v>0</v>
      </c>
      <c r="J67" s="32">
        <f t="shared" si="2"/>
        <v>0</v>
      </c>
      <c r="K67" s="10">
        <f t="shared" si="3"/>
        <v>835700</v>
      </c>
      <c r="L67" s="11"/>
    </row>
    <row r="68" spans="1:12" ht="15" customHeight="1">
      <c r="A68" s="8" t="s">
        <v>68</v>
      </c>
      <c r="B68" s="9">
        <v>3759700</v>
      </c>
      <c r="C68" s="9">
        <v>3648120</v>
      </c>
      <c r="D68" s="10">
        <v>532110.88</v>
      </c>
      <c r="E68" s="10">
        <v>2098663.94</v>
      </c>
      <c r="F68" s="32">
        <f t="shared" si="5"/>
        <v>0.005815438555982347</v>
      </c>
      <c r="G68" s="10">
        <f t="shared" si="1"/>
        <v>1549456.06</v>
      </c>
      <c r="H68" s="10">
        <v>539261.95</v>
      </c>
      <c r="I68" s="10">
        <v>2023239.92</v>
      </c>
      <c r="J68" s="32">
        <f t="shared" si="2"/>
        <v>0.007090517510233124</v>
      </c>
      <c r="K68" s="10">
        <f t="shared" si="3"/>
        <v>1624880.08</v>
      </c>
      <c r="L68" s="11"/>
    </row>
    <row r="69" spans="1:12" ht="15" customHeight="1">
      <c r="A69" s="8" t="s">
        <v>61</v>
      </c>
      <c r="B69" s="9">
        <v>155000</v>
      </c>
      <c r="C69" s="9">
        <v>301312.36</v>
      </c>
      <c r="D69" s="10">
        <v>0</v>
      </c>
      <c r="E69" s="10">
        <v>174083.33</v>
      </c>
      <c r="F69" s="32">
        <f t="shared" si="5"/>
        <v>0.00048238828996880666</v>
      </c>
      <c r="G69" s="10">
        <f t="shared" si="1"/>
        <v>127229.03</v>
      </c>
      <c r="H69" s="10">
        <v>31651.52</v>
      </c>
      <c r="I69" s="10">
        <v>110780.32</v>
      </c>
      <c r="J69" s="32">
        <f t="shared" si="2"/>
        <v>0.0003882336400070778</v>
      </c>
      <c r="K69" s="10">
        <f t="shared" si="3"/>
        <v>190532.03999999998</v>
      </c>
      <c r="L69" s="11"/>
    </row>
    <row r="70" spans="1:12" ht="15" customHeight="1">
      <c r="A70" s="8" t="s">
        <v>49</v>
      </c>
      <c r="B70" s="9">
        <v>9369900</v>
      </c>
      <c r="C70" s="9">
        <v>11062846.61</v>
      </c>
      <c r="D70" s="10">
        <v>599646.99</v>
      </c>
      <c r="E70" s="10">
        <v>9449529.09</v>
      </c>
      <c r="F70" s="32">
        <f t="shared" si="5"/>
        <v>0.026184828718152357</v>
      </c>
      <c r="G70" s="10">
        <f t="shared" si="1"/>
        <v>1613317.5199999996</v>
      </c>
      <c r="H70" s="10">
        <v>2790395.54</v>
      </c>
      <c r="I70" s="10">
        <v>7568207.83</v>
      </c>
      <c r="J70" s="32">
        <f t="shared" si="2"/>
        <v>0.026523058194550867</v>
      </c>
      <c r="K70" s="10">
        <f t="shared" si="3"/>
        <v>3494638.7799999993</v>
      </c>
      <c r="L70" s="11"/>
    </row>
    <row r="71" spans="1:12" ht="15" customHeight="1">
      <c r="A71" s="15" t="s">
        <v>69</v>
      </c>
      <c r="B71" s="16">
        <f aca="true" t="shared" si="19" ref="B71:I71">SUM(B72:B73)</f>
        <v>4057000</v>
      </c>
      <c r="C71" s="16">
        <f t="shared" si="19"/>
        <v>4063500</v>
      </c>
      <c r="D71" s="16">
        <f t="shared" si="19"/>
        <v>271052.81</v>
      </c>
      <c r="E71" s="16">
        <f t="shared" si="19"/>
        <v>3196999.45</v>
      </c>
      <c r="F71" s="31">
        <f t="shared" si="5"/>
        <v>0.008858947595480369</v>
      </c>
      <c r="G71" s="26">
        <f t="shared" si="1"/>
        <v>866500.5499999998</v>
      </c>
      <c r="H71" s="16">
        <f t="shared" si="19"/>
        <v>714997.81</v>
      </c>
      <c r="I71" s="16">
        <f t="shared" si="19"/>
        <v>2169967.17</v>
      </c>
      <c r="J71" s="31">
        <f t="shared" si="2"/>
        <v>0.007604728467158764</v>
      </c>
      <c r="K71" s="26">
        <f t="shared" si="3"/>
        <v>1893532.83</v>
      </c>
      <c r="L71" s="17">
        <f>SUM(L72:L73)</f>
        <v>0</v>
      </c>
    </row>
    <row r="72" spans="1:12" ht="15" customHeight="1">
      <c r="A72" s="8" t="s">
        <v>17</v>
      </c>
      <c r="B72" s="9">
        <v>4055000</v>
      </c>
      <c r="C72" s="9">
        <v>4062200</v>
      </c>
      <c r="D72" s="10">
        <v>271052.81</v>
      </c>
      <c r="E72" s="10">
        <v>3196999.45</v>
      </c>
      <c r="F72" s="32">
        <f t="shared" si="5"/>
        <v>0.008858947595480369</v>
      </c>
      <c r="G72" s="10">
        <f t="shared" si="1"/>
        <v>865200.5499999998</v>
      </c>
      <c r="H72" s="10">
        <v>714997.81</v>
      </c>
      <c r="I72" s="10">
        <v>2169967.17</v>
      </c>
      <c r="J72" s="32">
        <f t="shared" si="2"/>
        <v>0.007604728467158764</v>
      </c>
      <c r="K72" s="10">
        <f t="shared" si="3"/>
        <v>1892232.83</v>
      </c>
      <c r="L72" s="11"/>
    </row>
    <row r="73" spans="1:12" ht="15" customHeight="1">
      <c r="A73" s="8" t="s">
        <v>70</v>
      </c>
      <c r="B73" s="9">
        <v>2000</v>
      </c>
      <c r="C73" s="9">
        <v>1300</v>
      </c>
      <c r="D73" s="10">
        <v>0</v>
      </c>
      <c r="E73" s="10">
        <v>0</v>
      </c>
      <c r="F73" s="32">
        <f t="shared" si="5"/>
        <v>0</v>
      </c>
      <c r="G73" s="10">
        <f t="shared" si="1"/>
        <v>1300</v>
      </c>
      <c r="H73" s="10">
        <v>0</v>
      </c>
      <c r="I73" s="10">
        <v>0</v>
      </c>
      <c r="J73" s="32">
        <f t="shared" si="2"/>
        <v>0</v>
      </c>
      <c r="K73" s="10">
        <f t="shared" si="3"/>
        <v>1300</v>
      </c>
      <c r="L73" s="11"/>
    </row>
    <row r="74" spans="1:12" ht="15" customHeight="1">
      <c r="A74" s="15" t="s">
        <v>71</v>
      </c>
      <c r="B74" s="16">
        <f>SUM(B75:B75)</f>
        <v>8611826</v>
      </c>
      <c r="C74" s="16">
        <f aca="true" t="shared" si="20" ref="C74:L74">SUM(C75:C75)</f>
        <v>11788558.54</v>
      </c>
      <c r="D74" s="16">
        <f t="shared" si="20"/>
        <v>1100231.67</v>
      </c>
      <c r="E74" s="16">
        <f t="shared" si="20"/>
        <v>6333356.07</v>
      </c>
      <c r="F74" s="31">
        <f t="shared" si="5"/>
        <v>0.01754985273070582</v>
      </c>
      <c r="G74" s="26">
        <f t="shared" si="1"/>
        <v>5455202.469999999</v>
      </c>
      <c r="H74" s="16">
        <f t="shared" si="20"/>
        <v>1404891.59</v>
      </c>
      <c r="I74" s="16">
        <f t="shared" si="20"/>
        <v>5415405.61</v>
      </c>
      <c r="J74" s="31">
        <f t="shared" si="2"/>
        <v>0.018978484915777905</v>
      </c>
      <c r="K74" s="26">
        <f t="shared" si="3"/>
        <v>6373152.929999999</v>
      </c>
      <c r="L74" s="17">
        <f t="shared" si="20"/>
        <v>0</v>
      </c>
    </row>
    <row r="75" spans="1:12" ht="15" customHeight="1">
      <c r="A75" s="8" t="s">
        <v>72</v>
      </c>
      <c r="B75" s="9">
        <v>8611826</v>
      </c>
      <c r="C75" s="9">
        <v>11788558.54</v>
      </c>
      <c r="D75" s="10">
        <v>1100231.67</v>
      </c>
      <c r="E75" s="10">
        <v>6333356.07</v>
      </c>
      <c r="F75" s="32">
        <f t="shared" si="5"/>
        <v>0.01754985273070582</v>
      </c>
      <c r="G75" s="10">
        <f t="shared" si="1"/>
        <v>5455202.469999999</v>
      </c>
      <c r="H75" s="10">
        <v>1404891.59</v>
      </c>
      <c r="I75" s="10">
        <v>5415405.61</v>
      </c>
      <c r="J75" s="32">
        <f t="shared" si="2"/>
        <v>0.018978484915777905</v>
      </c>
      <c r="K75" s="10">
        <f t="shared" si="3"/>
        <v>6373152.929999999</v>
      </c>
      <c r="L75" s="11"/>
    </row>
    <row r="76" spans="1:12" ht="15" customHeight="1">
      <c r="A76" s="15" t="s">
        <v>50</v>
      </c>
      <c r="B76" s="16">
        <f>B77</f>
        <v>6263100</v>
      </c>
      <c r="C76" s="16">
        <f aca="true" t="shared" si="21" ref="C76:L76">C77</f>
        <v>7246368.84</v>
      </c>
      <c r="D76" s="16">
        <f t="shared" si="21"/>
        <v>1206235.06</v>
      </c>
      <c r="E76" s="16">
        <f t="shared" si="21"/>
        <v>5484069.62</v>
      </c>
      <c r="F76" s="31">
        <f t="shared" si="5"/>
        <v>0.015196463475633673</v>
      </c>
      <c r="G76" s="26">
        <f aca="true" t="shared" si="22" ref="G76:G82">C76-E76</f>
        <v>1762299.2199999997</v>
      </c>
      <c r="H76" s="16">
        <f t="shared" si="21"/>
        <v>1301639.19</v>
      </c>
      <c r="I76" s="16">
        <f t="shared" si="21"/>
        <v>4619636.93</v>
      </c>
      <c r="J76" s="31">
        <f aca="true" t="shared" si="23" ref="J76:J82">I76/I$83</f>
        <v>0.016189684781963275</v>
      </c>
      <c r="K76" s="26">
        <f aca="true" t="shared" si="24" ref="K76:K82">C76-I76</f>
        <v>2626731.91</v>
      </c>
      <c r="L76" s="17">
        <f t="shared" si="21"/>
        <v>0</v>
      </c>
    </row>
    <row r="77" spans="1:12" ht="15" customHeight="1">
      <c r="A77" s="8" t="s">
        <v>51</v>
      </c>
      <c r="B77" s="9">
        <v>6263100</v>
      </c>
      <c r="C77" s="9">
        <v>7246368.84</v>
      </c>
      <c r="D77" s="10">
        <v>1206235.06</v>
      </c>
      <c r="E77" s="10">
        <v>5484069.62</v>
      </c>
      <c r="F77" s="32">
        <f aca="true" t="shared" si="25" ref="F77:F82">E77/E$83</f>
        <v>0.015196463475633673</v>
      </c>
      <c r="G77" s="10">
        <f t="shared" si="22"/>
        <v>1762299.2199999997</v>
      </c>
      <c r="H77" s="10">
        <v>1301639.19</v>
      </c>
      <c r="I77" s="10">
        <v>4619636.93</v>
      </c>
      <c r="J77" s="32">
        <f t="shared" si="23"/>
        <v>0.016189684781963275</v>
      </c>
      <c r="K77" s="10">
        <f t="shared" si="24"/>
        <v>2626731.91</v>
      </c>
      <c r="L77" s="11"/>
    </row>
    <row r="78" spans="1:12" ht="15" customHeight="1">
      <c r="A78" s="15" t="s">
        <v>52</v>
      </c>
      <c r="B78" s="16">
        <f>B79+B80</f>
        <v>8781881</v>
      </c>
      <c r="C78" s="16">
        <f aca="true" t="shared" si="26" ref="C78:I78">C79+C80</f>
        <v>7554402.18</v>
      </c>
      <c r="D78" s="16">
        <f t="shared" si="26"/>
        <v>1236698.04</v>
      </c>
      <c r="E78" s="16">
        <f t="shared" si="26"/>
        <v>4674357.58</v>
      </c>
      <c r="F78" s="31">
        <f t="shared" si="25"/>
        <v>0.01295273567962498</v>
      </c>
      <c r="G78" s="26">
        <f t="shared" si="22"/>
        <v>2880044.5999999996</v>
      </c>
      <c r="H78" s="16">
        <f t="shared" si="26"/>
        <v>1197132.35</v>
      </c>
      <c r="I78" s="16">
        <f t="shared" si="26"/>
        <v>4622282.07</v>
      </c>
      <c r="J78" s="31">
        <f t="shared" si="23"/>
        <v>0.016198954770807218</v>
      </c>
      <c r="K78" s="25">
        <f t="shared" si="24"/>
        <v>2932120.1099999994</v>
      </c>
      <c r="L78" s="17">
        <f>L79+L80</f>
        <v>0</v>
      </c>
    </row>
    <row r="79" spans="1:12" ht="15" customHeight="1">
      <c r="A79" s="8" t="s">
        <v>53</v>
      </c>
      <c r="B79" s="9">
        <v>8781881</v>
      </c>
      <c r="C79" s="9">
        <v>7554402.18</v>
      </c>
      <c r="D79" s="10">
        <v>1236698.04</v>
      </c>
      <c r="E79" s="10">
        <v>4674357.58</v>
      </c>
      <c r="F79" s="32">
        <f t="shared" si="25"/>
        <v>0.01295273567962498</v>
      </c>
      <c r="G79" s="10">
        <f t="shared" si="22"/>
        <v>2880044.5999999996</v>
      </c>
      <c r="H79" s="10">
        <v>1197132.35</v>
      </c>
      <c r="I79" s="10">
        <v>4622282.07</v>
      </c>
      <c r="J79" s="32">
        <f t="shared" si="23"/>
        <v>0.016198954770807218</v>
      </c>
      <c r="K79" s="10">
        <f t="shared" si="24"/>
        <v>2932120.1099999994</v>
      </c>
      <c r="L79" s="11"/>
    </row>
    <row r="80" spans="1:12" ht="15" customHeight="1">
      <c r="A80" s="8" t="s">
        <v>54</v>
      </c>
      <c r="B80" s="9">
        <v>0</v>
      </c>
      <c r="C80" s="9">
        <v>0</v>
      </c>
      <c r="D80" s="10">
        <v>0</v>
      </c>
      <c r="E80" s="10">
        <v>0</v>
      </c>
      <c r="F80" s="32">
        <f t="shared" si="25"/>
        <v>0</v>
      </c>
      <c r="G80" s="10">
        <f t="shared" si="22"/>
        <v>0</v>
      </c>
      <c r="H80" s="10">
        <v>0</v>
      </c>
      <c r="I80" s="10">
        <v>0</v>
      </c>
      <c r="J80" s="32">
        <f t="shared" si="23"/>
        <v>0</v>
      </c>
      <c r="K80" s="10">
        <f t="shared" si="24"/>
        <v>0</v>
      </c>
      <c r="L80" s="11"/>
    </row>
    <row r="81" spans="1:12" ht="15" customHeight="1">
      <c r="A81" s="15" t="s">
        <v>82</v>
      </c>
      <c r="B81" s="16">
        <f aca="true" t="shared" si="27" ref="B81:L81">SUM(B82)</f>
        <v>4421397</v>
      </c>
      <c r="C81" s="16">
        <f t="shared" si="27"/>
        <v>1368974.15</v>
      </c>
      <c r="D81" s="16">
        <f t="shared" si="27"/>
        <v>0</v>
      </c>
      <c r="E81" s="16">
        <f t="shared" si="27"/>
        <v>0</v>
      </c>
      <c r="F81" s="31">
        <f t="shared" si="25"/>
        <v>0</v>
      </c>
      <c r="G81" s="26">
        <f t="shared" si="22"/>
        <v>1368974.15</v>
      </c>
      <c r="H81" s="16">
        <f t="shared" si="27"/>
        <v>0</v>
      </c>
      <c r="I81" s="16">
        <f t="shared" si="27"/>
        <v>0</v>
      </c>
      <c r="J81" s="31">
        <f t="shared" si="23"/>
        <v>0</v>
      </c>
      <c r="K81" s="26">
        <f t="shared" si="24"/>
        <v>1368974.15</v>
      </c>
      <c r="L81" s="17">
        <f t="shared" si="27"/>
        <v>0</v>
      </c>
    </row>
    <row r="82" spans="1:12" ht="15" customHeight="1">
      <c r="A82" s="8" t="s">
        <v>82</v>
      </c>
      <c r="B82" s="9">
        <v>4421397</v>
      </c>
      <c r="C82" s="9">
        <v>1368974.15</v>
      </c>
      <c r="D82" s="10">
        <v>0</v>
      </c>
      <c r="E82" s="10">
        <v>0</v>
      </c>
      <c r="F82" s="32">
        <f t="shared" si="25"/>
        <v>0</v>
      </c>
      <c r="G82" s="10">
        <f t="shared" si="22"/>
        <v>1368974.15</v>
      </c>
      <c r="H82" s="10">
        <v>0</v>
      </c>
      <c r="I82" s="10">
        <v>0</v>
      </c>
      <c r="J82" s="32">
        <f t="shared" si="23"/>
        <v>0</v>
      </c>
      <c r="K82" s="10">
        <f t="shared" si="24"/>
        <v>1368974.15</v>
      </c>
      <c r="L82" s="11"/>
    </row>
    <row r="83" spans="1:12" ht="15" customHeight="1" thickBot="1">
      <c r="A83" s="12" t="s">
        <v>55</v>
      </c>
      <c r="B83" s="13">
        <f aca="true" t="shared" si="28" ref="B83:L83">SUM(B9+B12+B14+B21+B24+B31+B33+B39+B41+B48+B50+B54+B57+B59+B62+B66+B71+B74+B76+B78+B81)</f>
        <v>473000000</v>
      </c>
      <c r="C83" s="13">
        <f t="shared" si="28"/>
        <v>496414962.44999987</v>
      </c>
      <c r="D83" s="13">
        <f t="shared" si="28"/>
        <v>60318947.34</v>
      </c>
      <c r="E83" s="13">
        <f t="shared" si="28"/>
        <v>360878018.02</v>
      </c>
      <c r="F83" s="33">
        <f t="shared" si="28"/>
        <v>0.9999999999999999</v>
      </c>
      <c r="G83" s="13">
        <f t="shared" si="28"/>
        <v>135536944.43000004</v>
      </c>
      <c r="H83" s="13">
        <f t="shared" si="28"/>
        <v>77176763.54</v>
      </c>
      <c r="I83" s="13">
        <f t="shared" si="28"/>
        <v>285344464.2200001</v>
      </c>
      <c r="J83" s="33">
        <f t="shared" si="28"/>
        <v>0.9999999999999998</v>
      </c>
      <c r="K83" s="13">
        <f t="shared" si="28"/>
        <v>211070498.23</v>
      </c>
      <c r="L83" s="14">
        <f t="shared" si="28"/>
        <v>0</v>
      </c>
    </row>
    <row r="84" ht="13.5" thickTop="1">
      <c r="C84" s="2"/>
    </row>
    <row r="86" spans="1:12" ht="12.75">
      <c r="A86" s="39" t="s">
        <v>76</v>
      </c>
      <c r="B86" s="22"/>
      <c r="D86" s="38" t="s">
        <v>78</v>
      </c>
      <c r="E86" s="38"/>
      <c r="F86" s="46" t="s">
        <v>96</v>
      </c>
      <c r="G86" s="46"/>
      <c r="H86" s="46"/>
      <c r="J86" s="38" t="s">
        <v>97</v>
      </c>
      <c r="K86" s="7"/>
      <c r="L86" s="7"/>
    </row>
    <row r="87" spans="1:12" ht="12.75">
      <c r="A87" s="39" t="s">
        <v>77</v>
      </c>
      <c r="B87" s="22"/>
      <c r="D87" s="38" t="s">
        <v>79</v>
      </c>
      <c r="E87" s="38"/>
      <c r="F87" s="46" t="s">
        <v>75</v>
      </c>
      <c r="G87" s="46"/>
      <c r="H87" s="46"/>
      <c r="J87" s="38" t="s">
        <v>74</v>
      </c>
      <c r="K87" s="7"/>
      <c r="L87" s="7"/>
    </row>
    <row r="88" spans="1:5" ht="12.75">
      <c r="A88" s="40" t="s">
        <v>80</v>
      </c>
      <c r="B88" s="23"/>
      <c r="D88" s="38" t="s">
        <v>73</v>
      </c>
      <c r="E88" s="38"/>
    </row>
    <row r="89" spans="1:12" ht="12.75">
      <c r="A89" s="7"/>
      <c r="B89" s="7"/>
      <c r="C89" s="7"/>
      <c r="D89" s="7"/>
      <c r="E89" s="7"/>
      <c r="F89" s="23"/>
      <c r="G89" s="7"/>
      <c r="H89" s="7"/>
      <c r="I89" s="7"/>
      <c r="J89" s="7"/>
      <c r="K89" s="7"/>
      <c r="L89" s="7"/>
    </row>
    <row r="90" spans="2:12" ht="12.75">
      <c r="B90" s="18"/>
      <c r="C90" s="18"/>
      <c r="D90" s="18"/>
      <c r="E90" s="18"/>
      <c r="F90" s="24"/>
      <c r="G90" s="18"/>
      <c r="H90" s="18"/>
      <c r="I90" s="18"/>
      <c r="K90" s="18"/>
      <c r="L90" s="18"/>
    </row>
    <row r="91" spans="8:9" ht="12.75">
      <c r="H91" s="22"/>
      <c r="I91" s="22"/>
    </row>
    <row r="92" spans="8:9" ht="12.75">
      <c r="H92" s="22"/>
      <c r="I92" s="22"/>
    </row>
    <row r="93" spans="1:9" ht="12.75">
      <c r="A93" s="7"/>
      <c r="B93" s="7"/>
      <c r="C93" s="7"/>
      <c r="D93" s="7"/>
      <c r="E93" s="7"/>
      <c r="H93" s="23"/>
      <c r="I93" s="23"/>
    </row>
    <row r="94" spans="2:11" ht="12.75">
      <c r="B94" s="34"/>
      <c r="C94" s="34"/>
      <c r="D94" s="34"/>
      <c r="E94" s="34"/>
      <c r="F94" s="35"/>
      <c r="G94" s="36"/>
      <c r="H94" s="36"/>
      <c r="I94" s="36"/>
      <c r="J94" s="36"/>
      <c r="K94" s="36"/>
    </row>
    <row r="95" spans="2:11" ht="12.75">
      <c r="B95" s="37"/>
      <c r="C95" s="37"/>
      <c r="D95" s="37"/>
      <c r="E95" s="37"/>
      <c r="F95" s="37"/>
      <c r="G95" s="37"/>
      <c r="H95" s="37"/>
      <c r="I95" s="37"/>
      <c r="J95" s="37"/>
      <c r="K95" s="37"/>
    </row>
    <row r="96" spans="2:11" ht="12.75">
      <c r="B96" s="34"/>
      <c r="C96" s="34"/>
      <c r="D96" s="34"/>
      <c r="E96" s="34"/>
      <c r="F96" s="35"/>
      <c r="G96" s="34"/>
      <c r="H96" s="34"/>
      <c r="I96" s="34"/>
      <c r="J96" s="34"/>
      <c r="K96" s="34"/>
    </row>
  </sheetData>
  <sheetProtection/>
  <mergeCells count="11">
    <mergeCell ref="F87:H87"/>
    <mergeCell ref="K7:K8"/>
    <mergeCell ref="H7:J7"/>
    <mergeCell ref="G7:G8"/>
    <mergeCell ref="F86:H86"/>
    <mergeCell ref="B7:C7"/>
    <mergeCell ref="D7:F7"/>
    <mergeCell ref="A6:L6"/>
    <mergeCell ref="A1:N1"/>
    <mergeCell ref="A2:N2"/>
    <mergeCell ref="A3:N3"/>
  </mergeCells>
  <printOptions horizontalCentered="1"/>
  <pageMargins left="0" right="0" top="0.5905511811023623" bottom="0.3937007874015748" header="0.1968503937007874" footer="0.1968503937007874"/>
  <pageSetup fitToHeight="2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lalmeida</cp:lastModifiedBy>
  <cp:lastPrinted>2016-02-01T17:28:44Z</cp:lastPrinted>
  <dcterms:created xsi:type="dcterms:W3CDTF">2011-01-25T11:25:48Z</dcterms:created>
  <dcterms:modified xsi:type="dcterms:W3CDTF">2017-10-06T18:01:19Z</dcterms:modified>
  <cp:category/>
  <cp:version/>
  <cp:contentType/>
  <cp:contentStatus/>
</cp:coreProperties>
</file>