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REO-4º Bim. 2017 - Receitas" sheetId="1" r:id="rId1"/>
    <sheet name="RREO-4º Bim. 2017 - Despesas" sheetId="2" r:id="rId2"/>
  </sheets>
  <definedNames>
    <definedName name="_xlfn.SUMIFS" hidden="1">#NAME?</definedName>
    <definedName name="_xlnm.Print_Area" localSheetId="1">'RREO-4º Bim. 2017 - Despesas'!$A$1:$K$29</definedName>
    <definedName name="_xlnm.Print_Area" localSheetId="0">'RREO-4º Bim. 2017 - Receitas'!$A$1:$H$58</definedName>
    <definedName name="Z_FED31D73_12BC_4C9A_9468_72952A34E245_.wvu.PrintArea" localSheetId="1" hidden="1">'RREO-4º Bim. 2017 - Despesas'!$A$1:$K$29</definedName>
    <definedName name="Z_FED31D73_12BC_4C9A_9468_72952A34E245_.wvu.PrintArea" localSheetId="0" hidden="1">'RREO-4º Bim. 2017 - Receitas'!$A$1:$H$58</definedName>
  </definedNames>
  <calcPr fullCalcOnLoad="1"/>
</workbook>
</file>

<file path=xl/sharedStrings.xml><?xml version="1.0" encoding="utf-8"?>
<sst xmlns="http://schemas.openxmlformats.org/spreadsheetml/2006/main" count="131" uniqueCount="98">
  <si>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</si>
  <si>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</si>
  <si>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</si>
  <si>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MUNICÍPIO DE ATIBAIA</t>
  </si>
  <si>
    <t>Valores expressos em R$</t>
  </si>
  <si>
    <t>Receitas Correntes (A)</t>
  </si>
  <si>
    <t>Tributárias</t>
  </si>
  <si>
    <t>Contribuições</t>
  </si>
  <si>
    <t>Patrimoniais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</si>
  <si>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</si>
  <si>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</si>
  <si>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</si>
  <si>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</si>
  <si>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</si>
  <si>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</si>
  <si>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</si>
  <si>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</si>
  <si>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</si>
  <si>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 Correntes (C)</t>
  </si>
  <si>
    <t>Outras Despesas Correntes</t>
  </si>
  <si>
    <t>Despesas de Capital (D)</t>
  </si>
  <si>
    <t>Reserva de Contingência (E)</t>
  </si>
  <si>
    <t>Antonia Aparecida Cintra</t>
  </si>
  <si>
    <t>Rita de Cássia G. e Martins</t>
  </si>
  <si>
    <t>Prefeito Municipal</t>
  </si>
  <si>
    <t>Secret. de Planej. e Finanças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</si>
  <si>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</si>
  <si>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</si>
  <si>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</si>
  <si>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</si>
  <si>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</si>
  <si>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Contém empenhos estimativos de contratos (prestação de serviços e obras)</t>
  </si>
  <si>
    <t>* Nota Explicativa: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</si>
  <si>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</si>
  <si>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</si>
  <si>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</si>
  <si>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</si>
  <si>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</si>
  <si>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</si>
  <si>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</si>
  <si>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</si>
  <si>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ORÇAMENTÁRIAS</t>
  </si>
  <si>
    <t>RECEITAS (Exceto Intra-Orçamentárias)</t>
  </si>
  <si>
    <t>Receitas Realizadas</t>
  </si>
  <si>
    <t>Estágios da Receita Orçamentária</t>
  </si>
  <si>
    <t>Previsão         Inicial</t>
  </si>
  <si>
    <t>Previsão Atualizada (a)</t>
  </si>
  <si>
    <t>Contribuições Sociais</t>
  </si>
  <si>
    <t>Contribuição de Iluminação Pública</t>
  </si>
  <si>
    <t>Receitas Imobiliárias</t>
  </si>
  <si>
    <t>Receita de Valores Mobiliárias</t>
  </si>
  <si>
    <t>Receitas de Concessões e Permissões</t>
  </si>
  <si>
    <t>Outras Receitas Patrimoniais</t>
  </si>
  <si>
    <t>-</t>
  </si>
  <si>
    <t>Receita Agropecuária</t>
  </si>
  <si>
    <t>Receita Industrial</t>
  </si>
  <si>
    <t>Receita de Serviços</t>
  </si>
  <si>
    <t>Transferências Intergovernamentais</t>
  </si>
  <si>
    <t>Transferências de Convênios</t>
  </si>
  <si>
    <t>Multas e Juros de Mora</t>
  </si>
  <si>
    <t>Indenizações e Restituições</t>
  </si>
  <si>
    <t>Receita da Dívida Ativa</t>
  </si>
  <si>
    <t>Receitas Correntes Diversas</t>
  </si>
  <si>
    <t>Alienação de Bens Móveis</t>
  </si>
  <si>
    <t>Alienação de Bens Imóveis</t>
  </si>
  <si>
    <t>Transferências de Instituições Privadas</t>
  </si>
  <si>
    <t>DEFICIT</t>
  </si>
  <si>
    <t>TOTAL</t>
  </si>
  <si>
    <t>Saldo dos Exercícios Anteriores (Utilizados para créditos Adcionais)</t>
  </si>
  <si>
    <t>Superávit Financeiro</t>
  </si>
  <si>
    <t>Estágios da Despesa Orçamentária</t>
  </si>
  <si>
    <t>DESPESAS ORÇAMENTÁRIAS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</si>
  <si>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</si>
  <si>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</si>
  <si>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</si>
  <si>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</si>
  <si>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</si>
  <si>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</si>
  <si>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</si>
  <si>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</si>
  <si>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</si>
  <si>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</si>
  <si>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</si>
  <si>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</si>
  <si>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</si>
  <si>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</si>
  <si>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</si>
  <si>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</si>
  <si>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</si>
  <si>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</si>
  <si>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SUBTOTAIS DAS DESPESAS (C+D+E)</t>
  </si>
  <si>
    <t>SUPERÁVIT</t>
  </si>
  <si>
    <t>Amortização da Dívida</t>
  </si>
  <si>
    <t>Fabiano Martins de Oliveira</t>
  </si>
  <si>
    <t>Saulo Pedroso de Souza</t>
  </si>
  <si>
    <t>4º BIMESTRE DE 2017</t>
  </si>
  <si>
    <t>Operações de Crédito Internas</t>
  </si>
  <si>
    <t>Operações de Crédito Externas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</si>
</sst>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25" fillId="0" borderId="0" xfId="53" applyNumberFormat="1" applyFont="1" applyBorder="1" applyAlignme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39" fontId="3" fillId="0" borderId="0" xfId="53" applyNumberFormat="1" applyFont="1" applyAlignment="1" applyProtection="1">
      <alignment horizontal="center"/>
      <protection hidden="1"/>
    </xf>
    <xf numFmtId="39" fontId="26" fillId="0" borderId="0" xfId="53" applyNumberFormat="1" applyFont="1" applyBorder="1" applyProtection="1">
      <alignment/>
      <protection hidden="1"/>
    </xf>
    <xf numFmtId="39" fontId="27" fillId="0" borderId="0" xfId="53" applyNumberFormat="1" applyFont="1" applyBorder="1" applyProtection="1">
      <alignment/>
      <protection hidden="1"/>
    </xf>
    <xf numFmtId="171" fontId="0" fillId="0" borderId="10" xfId="53" applyNumberFormat="1" applyFont="1" applyBorder="1" applyProtection="1">
      <alignment/>
      <protection locked="0"/>
    </xf>
    <xf numFmtId="171" fontId="0" fillId="0" borderId="11" xfId="53" applyNumberFormat="1" applyFont="1" applyBorder="1" applyProtection="1">
      <alignment/>
      <protection hidden="1"/>
    </xf>
    <xf numFmtId="171" fontId="0" fillId="24" borderId="10" xfId="53" applyNumberFormat="1" applyFont="1" applyFill="1" applyBorder="1" applyProtection="1">
      <alignment/>
      <protection hidden="1"/>
    </xf>
    <xf numFmtId="171" fontId="0" fillId="24" borderId="11" xfId="53" applyNumberFormat="1" applyFont="1" applyFill="1" applyBorder="1" applyProtection="1">
      <alignment/>
      <protection hidden="1"/>
    </xf>
    <xf numFmtId="0" fontId="28" fillId="0" borderId="0" xfId="53" applyFont="1" applyBorder="1" applyAlignment="1" applyProtection="1">
      <alignment horizontal="left" indent="1"/>
      <protection hidden="1"/>
    </xf>
    <xf numFmtId="0" fontId="0" fillId="0" borderId="12" xfId="53" applyFont="1" applyBorder="1" applyAlignment="1" applyProtection="1">
      <alignment horizontal="left" indent="1"/>
      <protection hidden="1"/>
    </xf>
    <xf numFmtId="0" fontId="5" fillId="23" borderId="12" xfId="53" applyFont="1" applyFill="1" applyBorder="1" applyAlignment="1" applyProtection="1">
      <alignment horizontal="center"/>
      <protection hidden="1"/>
    </xf>
    <xf numFmtId="171" fontId="5" fillId="23" borderId="10" xfId="53" applyNumberFormat="1" applyFont="1" applyFill="1" applyBorder="1" applyProtection="1">
      <alignment/>
      <protection hidden="1"/>
    </xf>
    <xf numFmtId="171" fontId="5" fillId="23" borderId="11" xfId="53" applyNumberFormat="1" applyFont="1" applyFill="1" applyBorder="1" applyProtection="1">
      <alignment/>
      <protection hidden="1"/>
    </xf>
    <xf numFmtId="0" fontId="5" fillId="23" borderId="12" xfId="53" applyFont="1" applyFill="1" applyBorder="1" applyProtection="1">
      <alignment/>
      <protection hidden="1"/>
    </xf>
    <xf numFmtId="171" fontId="5" fillId="23" borderId="10" xfId="53" applyNumberFormat="1" applyFont="1" applyFill="1" applyBorder="1" applyProtection="1">
      <alignment/>
      <protection locked="0"/>
    </xf>
    <xf numFmtId="0" fontId="5" fillId="23" borderId="13" xfId="53" applyFont="1" applyFill="1" applyBorder="1" applyAlignment="1" applyProtection="1">
      <alignment horizontal="center"/>
      <protection hidden="1"/>
    </xf>
    <xf numFmtId="171" fontId="5" fillId="23" borderId="14" xfId="53" applyNumberFormat="1" applyFont="1" applyFill="1" applyBorder="1" applyProtection="1">
      <alignment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29" fillId="0" borderId="0" xfId="53" applyFont="1" applyBorder="1" applyAlignment="1" applyProtection="1">
      <alignment horizontal="center"/>
      <protection hidden="1"/>
    </xf>
    <xf numFmtId="39" fontId="29" fillId="0" borderId="0" xfId="53" applyNumberFormat="1" applyFont="1" applyBorder="1" applyAlignment="1" applyProtection="1">
      <alignment horizontal="center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0" fillId="0" borderId="12" xfId="53" applyFont="1" applyBorder="1" applyAlignment="1" applyProtection="1">
      <alignment horizontal="left" indent="2"/>
      <protection hidden="1"/>
    </xf>
    <xf numFmtId="10" fontId="0" fillId="0" borderId="10" xfId="53" applyNumberFormat="1" applyFont="1" applyBorder="1" applyProtection="1">
      <alignment/>
      <protection locked="0"/>
    </xf>
    <xf numFmtId="10" fontId="5" fillId="23" borderId="10" xfId="53" applyNumberFormat="1" applyFont="1" applyFill="1" applyBorder="1" applyProtection="1">
      <alignment/>
      <protection hidden="1"/>
    </xf>
    <xf numFmtId="39" fontId="30" fillId="14" borderId="10" xfId="53" applyNumberFormat="1" applyFont="1" applyFill="1" applyBorder="1" applyAlignment="1" applyProtection="1">
      <alignment horizontal="center" vertical="center"/>
      <protection hidden="1"/>
    </xf>
    <xf numFmtId="0" fontId="30" fillId="14" borderId="12" xfId="53" applyFont="1" applyFill="1" applyBorder="1" applyAlignment="1" applyProtection="1">
      <alignment horizontal="center" vertical="center"/>
      <protection hidden="1"/>
    </xf>
    <xf numFmtId="0" fontId="7" fillId="0" borderId="12" xfId="53" applyFont="1" applyBorder="1" applyAlignment="1" applyProtection="1">
      <alignment horizontal="left" indent="1"/>
      <protection hidden="1"/>
    </xf>
    <xf numFmtId="171" fontId="7" fillId="0" borderId="10" xfId="53" applyNumberFormat="1" applyFont="1" applyBorder="1" applyProtection="1">
      <alignment/>
      <protection locked="0"/>
    </xf>
    <xf numFmtId="10" fontId="7" fillId="0" borderId="10" xfId="53" applyNumberFormat="1" applyFont="1" applyBorder="1" applyProtection="1">
      <alignment/>
      <protection locked="0"/>
    </xf>
    <xf numFmtId="171" fontId="7" fillId="0" borderId="11" xfId="53" applyNumberFormat="1" applyFont="1" applyBorder="1" applyProtection="1">
      <alignment/>
      <protection hidden="1"/>
    </xf>
    <xf numFmtId="10" fontId="0" fillId="0" borderId="10" xfId="53" applyNumberFormat="1" applyFont="1" applyBorder="1" applyAlignment="1" applyProtection="1">
      <alignment horizontal="right" indent="1"/>
      <protection locked="0"/>
    </xf>
    <xf numFmtId="10" fontId="7" fillId="0" borderId="10" xfId="53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171" fontId="5" fillId="0" borderId="0" xfId="53" applyNumberFormat="1" applyFont="1" applyFill="1" applyBorder="1" applyProtection="1">
      <alignment/>
      <protection hidden="1"/>
    </xf>
    <xf numFmtId="10" fontId="5" fillId="0" borderId="0" xfId="53" applyNumberFormat="1" applyFont="1" applyFill="1" applyBorder="1" applyProtection="1">
      <alignment/>
      <protection hidden="1"/>
    </xf>
    <xf numFmtId="171" fontId="7" fillId="0" borderId="11" xfId="53" applyNumberFormat="1" applyFont="1" applyBorder="1" applyProtection="1">
      <alignment/>
      <protection locked="0"/>
    </xf>
    <xf numFmtId="39" fontId="30" fillId="14" borderId="11" xfId="53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171" fontId="0" fillId="0" borderId="10" xfId="53" applyNumberFormat="1" applyFont="1" applyFill="1" applyBorder="1" applyProtection="1">
      <alignment/>
      <protection locked="0"/>
    </xf>
    <xf numFmtId="171" fontId="0" fillId="0" borderId="11" xfId="53" applyNumberFormat="1" applyFont="1" applyFill="1" applyBorder="1" applyProtection="1">
      <alignment/>
      <protection hidden="1"/>
    </xf>
    <xf numFmtId="171" fontId="5" fillId="23" borderId="15" xfId="53" applyNumberFormat="1" applyFont="1" applyFill="1" applyBorder="1" applyProtection="1">
      <alignment/>
      <protection hidden="1"/>
    </xf>
    <xf numFmtId="0" fontId="5" fillId="23" borderId="12" xfId="53" applyFont="1" applyFill="1" applyBorder="1" applyAlignment="1" applyProtection="1">
      <alignment horizontal="left"/>
      <protection hidden="1"/>
    </xf>
    <xf numFmtId="10" fontId="7" fillId="23" borderId="10" xfId="53" applyNumberFormat="1" applyFont="1" applyFill="1" applyBorder="1" applyAlignment="1" applyProtection="1">
      <alignment horizontal="right" indent="1"/>
      <protection locked="0"/>
    </xf>
    <xf numFmtId="171" fontId="7" fillId="23" borderId="10" xfId="53" applyNumberFormat="1" applyFont="1" applyFill="1" applyBorder="1" applyProtection="1">
      <alignment/>
      <protection locked="0"/>
    </xf>
    <xf numFmtId="0" fontId="8" fillId="23" borderId="12" xfId="53" applyFont="1" applyFill="1" applyBorder="1" applyAlignment="1" applyProtection="1">
      <alignment horizontal="left"/>
      <protection hidden="1"/>
    </xf>
    <xf numFmtId="0" fontId="5" fillId="23" borderId="13" xfId="53" applyFont="1" applyFill="1" applyBorder="1" applyAlignment="1" applyProtection="1">
      <alignment horizontal="left"/>
      <protection hidden="1"/>
    </xf>
    <xf numFmtId="10" fontId="7" fillId="23" borderId="14" xfId="53" applyNumberFormat="1" applyFont="1" applyFill="1" applyBorder="1" applyAlignment="1" applyProtection="1">
      <alignment horizontal="right" indent="1"/>
      <protection locked="0"/>
    </xf>
    <xf numFmtId="171" fontId="7" fillId="23" borderId="14" xfId="53" applyNumberFormat="1" applyFont="1" applyFill="1" applyBorder="1" applyProtection="1">
      <alignment/>
      <protection locked="0"/>
    </xf>
    <xf numFmtId="39" fontId="6" fillId="0" borderId="0" xfId="53" applyNumberFormat="1" applyFont="1" applyBorder="1" applyAlignment="1" applyProtection="1">
      <alignment horizontal="center"/>
      <protection hidden="1"/>
    </xf>
    <xf numFmtId="39" fontId="6" fillId="0" borderId="0" xfId="53" applyNumberFormat="1" applyFont="1" applyBorder="1" applyAlignment="1" applyProtection="1">
      <alignment/>
      <protection hidden="1"/>
    </xf>
    <xf numFmtId="39" fontId="30" fillId="14" borderId="10" xfId="53" applyNumberFormat="1" applyFont="1" applyFill="1" applyBorder="1" applyAlignment="1" applyProtection="1">
      <alignment horizontal="center" vertical="center" wrapText="1"/>
      <protection hidden="1"/>
    </xf>
    <xf numFmtId="39" fontId="30" fillId="14" borderId="10" xfId="53" applyNumberFormat="1" applyFont="1" applyFill="1" applyBorder="1" applyAlignment="1" applyProtection="1">
      <alignment horizontal="center"/>
      <protection hidden="1"/>
    </xf>
    <xf numFmtId="39" fontId="30" fillId="14" borderId="11" xfId="53" applyNumberFormat="1" applyFont="1" applyFill="1" applyBorder="1" applyAlignment="1" applyProtection="1">
      <alignment horizontal="center" vertical="center"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31" fillId="0" borderId="0" xfId="53" applyFont="1" applyBorder="1" applyAlignment="1" applyProtection="1">
      <alignment horizontal="center"/>
      <protection hidden="1"/>
    </xf>
    <xf numFmtId="0" fontId="28" fillId="0" borderId="0" xfId="53" applyFont="1" applyBorder="1" applyAlignment="1" applyProtection="1">
      <alignment horizontal="center"/>
      <protection hidden="1"/>
    </xf>
    <xf numFmtId="0" fontId="26" fillId="0" borderId="0" xfId="53" applyFont="1" applyBorder="1" applyAlignment="1" applyProtection="1">
      <alignment horizontal="center"/>
      <protection hidden="1"/>
    </xf>
    <xf numFmtId="0" fontId="4" fillId="0" borderId="0" xfId="53" applyFont="1" applyBorder="1" applyAlignment="1" applyProtection="1">
      <alignment horizontal="right"/>
      <protection hidden="1"/>
    </xf>
    <xf numFmtId="0" fontId="30" fillId="14" borderId="16" xfId="53" applyFont="1" applyFill="1" applyBorder="1" applyAlignment="1" applyProtection="1">
      <alignment horizontal="center" vertical="center"/>
      <protection hidden="1"/>
    </xf>
    <xf numFmtId="0" fontId="30" fillId="14" borderId="12" xfId="53" applyFont="1" applyFill="1" applyBorder="1" applyAlignment="1" applyProtection="1">
      <alignment horizontal="center" vertical="center"/>
      <protection hidden="1"/>
    </xf>
    <xf numFmtId="39" fontId="30" fillId="14" borderId="17" xfId="53" applyNumberFormat="1" applyFont="1" applyFill="1" applyBorder="1" applyAlignment="1" applyProtection="1">
      <alignment horizontal="center" vertical="center"/>
      <protection hidden="1"/>
    </xf>
    <xf numFmtId="39" fontId="30" fillId="14" borderId="18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0" fillId="0" borderId="0" xfId="53" applyFont="1" applyBorder="1" applyAlignment="1" applyProtection="1">
      <alignment horizontal="left"/>
      <protection hidden="1"/>
    </xf>
    <xf numFmtId="39" fontId="30" fillId="14" borderId="10" xfId="53" applyNumberFormat="1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zoomScalePageLayoutView="0" workbookViewId="0" topLeftCell="A31">
      <selection activeCell="H12" sqref="H12"/>
    </sheetView>
  </sheetViews>
  <sheetFormatPr defaultColWidth="9.140625" defaultRowHeight="12.75"/>
  <cols>
    <col min="1" max="1" width="40.7109375" style="1" customWidth="1"/>
    <col min="2" max="4" width="16.7109375" style="2" customWidth="1"/>
    <col min="5" max="5" width="15.7109375" style="2" customWidth="1"/>
    <col min="6" max="8" width="16.7109375" style="2" customWidth="1"/>
    <col min="9" max="9" width="13.421875" style="1" bestFit="1" customWidth="1"/>
    <col min="10" max="16384" width="9.140625" style="1" customWidth="1"/>
  </cols>
  <sheetData>
    <row r="1" spans="1:8" ht="20.25">
      <c r="A1" s="59" t="s">
        <v>0</v>
      </c>
      <c r="B1" s="59"/>
      <c r="C1" s="59"/>
      <c r="D1" s="59"/>
      <c r="E1" s="59"/>
      <c r="F1" s="59"/>
      <c r="G1" s="59"/>
      <c r="H1" s="59"/>
    </row>
    <row r="2" spans="1:8" ht="15.75">
      <c r="A2" s="60" t="s">
        <v>1</v>
      </c>
      <c r="B2" s="60"/>
      <c r="C2" s="60"/>
      <c r="D2" s="60"/>
      <c r="E2" s="60"/>
      <c r="F2" s="60"/>
      <c r="G2" s="60"/>
      <c r="H2" s="60"/>
    </row>
    <row r="3" spans="1:8" ht="18">
      <c r="A3" s="61" t="s">
        <v>2</v>
      </c>
      <c r="B3" s="61"/>
      <c r="C3" s="61"/>
      <c r="D3" s="61"/>
      <c r="E3" s="61"/>
      <c r="F3" s="61"/>
      <c r="G3" s="61"/>
      <c r="H3" s="61"/>
    </row>
    <row r="4" spans="1:8" ht="18">
      <c r="A4" s="12" t="s">
        <v>3</v>
      </c>
      <c r="B4" s="6"/>
      <c r="C4" s="7"/>
      <c r="D4" s="7"/>
      <c r="E4" s="7"/>
      <c r="F4" s="7"/>
      <c r="G4" s="7"/>
      <c r="H4" s="7"/>
    </row>
    <row r="5" spans="1:8" ht="18">
      <c r="A5" s="12" t="s">
        <v>95</v>
      </c>
      <c r="B5" s="6"/>
      <c r="C5" s="7"/>
      <c r="D5" s="7"/>
      <c r="E5" s="7"/>
      <c r="F5" s="7"/>
      <c r="G5" s="7"/>
      <c r="H5" s="7"/>
    </row>
    <row r="6" spans="1:8" ht="13.5" thickBot="1">
      <c r="A6" s="62" t="s">
        <v>4</v>
      </c>
      <c r="B6" s="62"/>
      <c r="C6" s="62"/>
      <c r="D6" s="62"/>
      <c r="E6" s="62"/>
      <c r="F6" s="62"/>
      <c r="G6" s="62"/>
      <c r="H6" s="62"/>
    </row>
    <row r="7" spans="1:8" ht="19.5" customHeight="1" thickTop="1">
      <c r="A7" s="63" t="s">
        <v>41</v>
      </c>
      <c r="B7" s="65" t="s">
        <v>44</v>
      </c>
      <c r="C7" s="65"/>
      <c r="D7" s="65"/>
      <c r="E7" s="65"/>
      <c r="F7" s="65"/>
      <c r="G7" s="65"/>
      <c r="H7" s="66"/>
    </row>
    <row r="8" spans="1:8" ht="15" customHeight="1">
      <c r="A8" s="64"/>
      <c r="B8" s="55" t="s">
        <v>45</v>
      </c>
      <c r="C8" s="55" t="s">
        <v>46</v>
      </c>
      <c r="D8" s="56" t="s">
        <v>43</v>
      </c>
      <c r="E8" s="56"/>
      <c r="F8" s="56"/>
      <c r="G8" s="56"/>
      <c r="H8" s="57" t="s">
        <v>40</v>
      </c>
    </row>
    <row r="9" spans="1:8" ht="15" customHeight="1">
      <c r="A9" s="29" t="s">
        <v>42</v>
      </c>
      <c r="B9" s="55"/>
      <c r="C9" s="55"/>
      <c r="D9" s="28" t="s">
        <v>36</v>
      </c>
      <c r="E9" s="28" t="s">
        <v>37</v>
      </c>
      <c r="F9" s="28" t="s">
        <v>38</v>
      </c>
      <c r="G9" s="28" t="s">
        <v>39</v>
      </c>
      <c r="H9" s="57"/>
    </row>
    <row r="10" spans="1:8" ht="15" customHeight="1">
      <c r="A10" s="17" t="s">
        <v>5</v>
      </c>
      <c r="B10" s="15">
        <f>SUM(B11+B15+B18+B26+B30)</f>
        <v>442299800</v>
      </c>
      <c r="C10" s="15">
        <f>SUM(C11+C15+C18+C26+C30)</f>
        <v>445642418.82</v>
      </c>
      <c r="D10" s="15">
        <f>SUM(D11+D15+D18+D26+D30)</f>
        <v>66106880.15</v>
      </c>
      <c r="E10" s="27">
        <f aca="true" t="shared" si="0" ref="E10:E21">D10/C10</f>
        <v>0.1483406367038442</v>
      </c>
      <c r="F10" s="15">
        <f>SUM(F11+F15+F18+F26+F30)</f>
        <v>295153954.16</v>
      </c>
      <c r="G10" s="27">
        <f aca="true" t="shared" si="1" ref="G10:G21">F10/C10</f>
        <v>0.6623111752726035</v>
      </c>
      <c r="H10" s="16">
        <f>C10-F10</f>
        <v>150488464.65999997</v>
      </c>
    </row>
    <row r="11" spans="1:9" ht="15" customHeight="1">
      <c r="A11" s="30" t="s">
        <v>6</v>
      </c>
      <c r="B11" s="31">
        <f>SUM(B12:B14)</f>
        <v>170656760</v>
      </c>
      <c r="C11" s="31">
        <f>SUM(C12:C14)</f>
        <v>170656760</v>
      </c>
      <c r="D11" s="31">
        <f>SUM(D12:D14)</f>
        <v>23563404.380000003</v>
      </c>
      <c r="E11" s="32">
        <f t="shared" si="0"/>
        <v>0.13807483735188691</v>
      </c>
      <c r="F11" s="31">
        <f>SUM(F12:F14)</f>
        <v>115640131.06</v>
      </c>
      <c r="G11" s="32">
        <f t="shared" si="1"/>
        <v>0.6776182265501818</v>
      </c>
      <c r="H11" s="40">
        <f>C11-F11</f>
        <v>55016628.94</v>
      </c>
      <c r="I11" s="2"/>
    </row>
    <row r="12" spans="1:9" ht="15" customHeight="1">
      <c r="A12" s="25" t="s">
        <v>33</v>
      </c>
      <c r="B12" s="8">
        <v>152697660</v>
      </c>
      <c r="C12" s="8">
        <v>152697660</v>
      </c>
      <c r="D12" s="8">
        <v>21128380.42</v>
      </c>
      <c r="E12" s="26">
        <f t="shared" si="0"/>
        <v>0.13836741453667334</v>
      </c>
      <c r="F12" s="8">
        <v>110003831.69</v>
      </c>
      <c r="G12" s="26">
        <f t="shared" si="1"/>
        <v>0.7204028646542455</v>
      </c>
      <c r="H12" s="9">
        <f aca="true" t="shared" si="2" ref="H12:H48">C12-F12</f>
        <v>42693828.31</v>
      </c>
      <c r="I12" s="2"/>
    </row>
    <row r="13" spans="1:9" ht="15" customHeight="1">
      <c r="A13" s="25" t="s">
        <v>34</v>
      </c>
      <c r="B13" s="8">
        <v>7959100</v>
      </c>
      <c r="C13" s="8">
        <v>7959100</v>
      </c>
      <c r="D13" s="8">
        <v>2196685.43</v>
      </c>
      <c r="E13" s="26">
        <f t="shared" si="0"/>
        <v>0.2759967119397922</v>
      </c>
      <c r="F13" s="8">
        <v>4548514.2</v>
      </c>
      <c r="G13" s="26">
        <f t="shared" si="1"/>
        <v>0.571485997160483</v>
      </c>
      <c r="H13" s="9">
        <f t="shared" si="2"/>
        <v>3410585.8</v>
      </c>
      <c r="I13" s="2"/>
    </row>
    <row r="14" spans="1:9" ht="15" customHeight="1">
      <c r="A14" s="25" t="s">
        <v>35</v>
      </c>
      <c r="B14" s="8">
        <v>10000000</v>
      </c>
      <c r="C14" s="8">
        <v>10000000</v>
      </c>
      <c r="D14" s="8">
        <v>238338.53</v>
      </c>
      <c r="E14" s="26">
        <f t="shared" si="0"/>
        <v>0.023833853</v>
      </c>
      <c r="F14" s="8">
        <v>1087785.17</v>
      </c>
      <c r="G14" s="26">
        <f t="shared" si="1"/>
        <v>0.10877851699999999</v>
      </c>
      <c r="H14" s="9">
        <f t="shared" si="2"/>
        <v>8912214.83</v>
      </c>
      <c r="I14" s="2"/>
    </row>
    <row r="15" spans="1:8" ht="15" customHeight="1">
      <c r="A15" s="30" t="s">
        <v>7</v>
      </c>
      <c r="B15" s="31">
        <f>SUM(B16:B17)</f>
        <v>10160100</v>
      </c>
      <c r="C15" s="31">
        <f>SUM(C16:C17)</f>
        <v>10160100</v>
      </c>
      <c r="D15" s="31">
        <f>SUM(D16:D17)</f>
        <v>1269580.26</v>
      </c>
      <c r="E15" s="32">
        <f t="shared" si="0"/>
        <v>0.1249574571116426</v>
      </c>
      <c r="F15" s="31">
        <f>SUM(F16:F17)</f>
        <v>5148076.11</v>
      </c>
      <c r="G15" s="32">
        <f t="shared" si="1"/>
        <v>0.5066954173679393</v>
      </c>
      <c r="H15" s="40">
        <f t="shared" si="2"/>
        <v>5012023.89</v>
      </c>
    </row>
    <row r="16" spans="1:8" ht="15" customHeight="1">
      <c r="A16" s="25" t="s">
        <v>47</v>
      </c>
      <c r="B16" s="8">
        <v>160100</v>
      </c>
      <c r="C16" s="8">
        <v>160100</v>
      </c>
      <c r="D16" s="8">
        <v>20844.14</v>
      </c>
      <c r="E16" s="26">
        <f t="shared" si="0"/>
        <v>0.1301945034353529</v>
      </c>
      <c r="F16" s="8">
        <v>78731.11</v>
      </c>
      <c r="G16" s="26">
        <f t="shared" si="1"/>
        <v>0.49176208619612743</v>
      </c>
      <c r="H16" s="9">
        <f t="shared" si="2"/>
        <v>81368.89</v>
      </c>
    </row>
    <row r="17" spans="1:8" ht="15" customHeight="1">
      <c r="A17" s="25" t="s">
        <v>48</v>
      </c>
      <c r="B17" s="8">
        <v>10000000</v>
      </c>
      <c r="C17" s="8">
        <v>10000000</v>
      </c>
      <c r="D17" s="8">
        <v>1248736.12</v>
      </c>
      <c r="E17" s="26">
        <f t="shared" si="0"/>
        <v>0.12487361200000001</v>
      </c>
      <c r="F17" s="8">
        <v>5069345</v>
      </c>
      <c r="G17" s="26">
        <f t="shared" si="1"/>
        <v>0.5069345</v>
      </c>
      <c r="H17" s="9">
        <f t="shared" si="2"/>
        <v>4930655</v>
      </c>
    </row>
    <row r="18" spans="1:8" ht="15" customHeight="1">
      <c r="A18" s="30" t="s">
        <v>8</v>
      </c>
      <c r="B18" s="31">
        <f>SUM(B19:B22)</f>
        <v>5332700</v>
      </c>
      <c r="C18" s="31">
        <f>SUM(C19:C22)</f>
        <v>5332700</v>
      </c>
      <c r="D18" s="31">
        <f>SUM(D19:D22)</f>
        <v>613320.05</v>
      </c>
      <c r="E18" s="32">
        <f t="shared" si="0"/>
        <v>0.11501116695107545</v>
      </c>
      <c r="F18" s="31">
        <f>SUM(F19:F22)</f>
        <v>2721780.79</v>
      </c>
      <c r="G18" s="32">
        <f t="shared" si="1"/>
        <v>0.5103945074727624</v>
      </c>
      <c r="H18" s="40">
        <f t="shared" si="2"/>
        <v>2610919.21</v>
      </c>
    </row>
    <row r="19" spans="1:8" ht="15" customHeight="1">
      <c r="A19" s="25" t="s">
        <v>49</v>
      </c>
      <c r="B19" s="8">
        <v>9500</v>
      </c>
      <c r="C19" s="8">
        <v>9500</v>
      </c>
      <c r="D19" s="8">
        <v>61.02</v>
      </c>
      <c r="E19" s="26">
        <f t="shared" si="0"/>
        <v>0.006423157894736842</v>
      </c>
      <c r="F19" s="8">
        <v>4078.04</v>
      </c>
      <c r="G19" s="26">
        <f t="shared" si="1"/>
        <v>0.4292673684210526</v>
      </c>
      <c r="H19" s="9">
        <f t="shared" si="2"/>
        <v>5421.96</v>
      </c>
    </row>
    <row r="20" spans="1:8" ht="15" customHeight="1">
      <c r="A20" s="25" t="s">
        <v>50</v>
      </c>
      <c r="B20" s="8">
        <v>5078900</v>
      </c>
      <c r="C20" s="8">
        <v>5078900</v>
      </c>
      <c r="D20" s="8">
        <v>580359.03</v>
      </c>
      <c r="E20" s="26">
        <f t="shared" si="0"/>
        <v>0.11426864675421844</v>
      </c>
      <c r="F20" s="8">
        <v>2586102.75</v>
      </c>
      <c r="G20" s="26">
        <f t="shared" si="1"/>
        <v>0.509185601212861</v>
      </c>
      <c r="H20" s="9">
        <f t="shared" si="2"/>
        <v>2492797.25</v>
      </c>
    </row>
    <row r="21" spans="1:8" ht="15" customHeight="1">
      <c r="A21" s="25" t="s">
        <v>51</v>
      </c>
      <c r="B21" s="8">
        <v>244300</v>
      </c>
      <c r="C21" s="8">
        <v>244300</v>
      </c>
      <c r="D21" s="8">
        <v>32900</v>
      </c>
      <c r="E21" s="26">
        <f t="shared" si="0"/>
        <v>0.1346704871060172</v>
      </c>
      <c r="F21" s="8">
        <v>131600</v>
      </c>
      <c r="G21" s="26">
        <f t="shared" si="1"/>
        <v>0.5386819484240688</v>
      </c>
      <c r="H21" s="9">
        <f t="shared" si="2"/>
        <v>112700</v>
      </c>
    </row>
    <row r="22" spans="1:8" ht="15" customHeight="1">
      <c r="A22" s="25" t="s">
        <v>52</v>
      </c>
      <c r="B22" s="8">
        <v>0</v>
      </c>
      <c r="C22" s="8">
        <v>0</v>
      </c>
      <c r="D22" s="8">
        <v>0</v>
      </c>
      <c r="E22" s="34" t="s">
        <v>53</v>
      </c>
      <c r="F22" s="8">
        <v>0</v>
      </c>
      <c r="G22" s="34" t="s">
        <v>53</v>
      </c>
      <c r="H22" s="9">
        <f t="shared" si="2"/>
        <v>0</v>
      </c>
    </row>
    <row r="23" spans="1:8" ht="15" customHeight="1">
      <c r="A23" s="30" t="s">
        <v>54</v>
      </c>
      <c r="B23" s="31">
        <v>0</v>
      </c>
      <c r="C23" s="31">
        <v>0</v>
      </c>
      <c r="D23" s="31">
        <v>0</v>
      </c>
      <c r="E23" s="35" t="s">
        <v>53</v>
      </c>
      <c r="F23" s="31">
        <v>0</v>
      </c>
      <c r="G23" s="31">
        <v>0</v>
      </c>
      <c r="H23" s="33">
        <f t="shared" si="2"/>
        <v>0</v>
      </c>
    </row>
    <row r="24" spans="1:8" ht="15" customHeight="1">
      <c r="A24" s="30" t="s">
        <v>55</v>
      </c>
      <c r="B24" s="31">
        <v>0</v>
      </c>
      <c r="C24" s="31">
        <v>0</v>
      </c>
      <c r="D24" s="31">
        <v>0</v>
      </c>
      <c r="E24" s="35" t="s">
        <v>53</v>
      </c>
      <c r="F24" s="31">
        <v>0</v>
      </c>
      <c r="G24" s="31">
        <v>0</v>
      </c>
      <c r="H24" s="33">
        <f t="shared" si="2"/>
        <v>0</v>
      </c>
    </row>
    <row r="25" spans="1:8" ht="15" customHeight="1">
      <c r="A25" s="30" t="s">
        <v>56</v>
      </c>
      <c r="B25" s="31">
        <v>0</v>
      </c>
      <c r="C25" s="31">
        <v>0</v>
      </c>
      <c r="D25" s="31">
        <v>0</v>
      </c>
      <c r="E25" s="35" t="s">
        <v>53</v>
      </c>
      <c r="F25" s="31">
        <v>0</v>
      </c>
      <c r="G25" s="31">
        <v>0</v>
      </c>
      <c r="H25" s="33">
        <f t="shared" si="2"/>
        <v>0</v>
      </c>
    </row>
    <row r="26" spans="1:9" ht="15" customHeight="1">
      <c r="A26" s="30" t="s">
        <v>9</v>
      </c>
      <c r="B26" s="31">
        <f>SUM(B27+B28-B29)</f>
        <v>233729650</v>
      </c>
      <c r="C26" s="31">
        <f>SUM(C27+C28-C29)</f>
        <v>235760294.81</v>
      </c>
      <c r="D26" s="31">
        <f>SUM(D27+D28-D29)</f>
        <v>36344771.449999996</v>
      </c>
      <c r="E26" s="32">
        <f aca="true" t="shared" si="3" ref="E26:E39">D26/C26</f>
        <v>0.15415984900803745</v>
      </c>
      <c r="F26" s="31">
        <f>SUM(F27+F28-F29)</f>
        <v>155585543.27</v>
      </c>
      <c r="G26" s="32">
        <f aca="true" t="shared" si="4" ref="G26:G39">F26/C26</f>
        <v>0.6599310685261355</v>
      </c>
      <c r="H26" s="40">
        <f t="shared" si="2"/>
        <v>80174751.53999999</v>
      </c>
      <c r="I26" s="2"/>
    </row>
    <row r="27" spans="1:9" ht="15" customHeight="1">
      <c r="A27" s="25" t="s">
        <v>57</v>
      </c>
      <c r="B27" s="8">
        <v>261501010</v>
      </c>
      <c r="C27" s="8">
        <v>262363621.68</v>
      </c>
      <c r="D27" s="8">
        <v>40279700.26</v>
      </c>
      <c r="E27" s="26">
        <f t="shared" si="3"/>
        <v>0.15352623965958356</v>
      </c>
      <c r="F27" s="8">
        <v>174646294.46</v>
      </c>
      <c r="G27" s="26">
        <f t="shared" si="4"/>
        <v>0.6656650542544074</v>
      </c>
      <c r="H27" s="9">
        <f t="shared" si="2"/>
        <v>87717327.22</v>
      </c>
      <c r="I27" s="2"/>
    </row>
    <row r="28" spans="1:9" ht="15" customHeight="1">
      <c r="A28" s="25" t="s">
        <v>58</v>
      </c>
      <c r="B28" s="8">
        <v>6654000</v>
      </c>
      <c r="C28" s="8">
        <v>7822033.13</v>
      </c>
      <c r="D28" s="8">
        <v>899473.8</v>
      </c>
      <c r="E28" s="26">
        <f t="shared" si="3"/>
        <v>0.11499232808797884</v>
      </c>
      <c r="F28" s="8">
        <v>3943905.72</v>
      </c>
      <c r="G28" s="26">
        <f t="shared" si="4"/>
        <v>0.5042046811172226</v>
      </c>
      <c r="H28" s="9">
        <f t="shared" si="2"/>
        <v>3878127.4099999997</v>
      </c>
      <c r="I28" s="2"/>
    </row>
    <row r="29" spans="1:9" ht="15" customHeight="1">
      <c r="A29" s="25" t="s">
        <v>30</v>
      </c>
      <c r="B29" s="8">
        <v>34425360</v>
      </c>
      <c r="C29" s="8">
        <v>34425360</v>
      </c>
      <c r="D29" s="8">
        <v>4834402.61</v>
      </c>
      <c r="E29" s="26">
        <f t="shared" si="3"/>
        <v>0.14043143223484084</v>
      </c>
      <c r="F29" s="8">
        <v>23004656.91</v>
      </c>
      <c r="G29" s="26">
        <f t="shared" si="4"/>
        <v>0.6682473882626064</v>
      </c>
      <c r="H29" s="9">
        <f t="shared" si="2"/>
        <v>11420703.09</v>
      </c>
      <c r="I29" s="2"/>
    </row>
    <row r="30" spans="1:8" ht="15" customHeight="1">
      <c r="A30" s="30" t="s">
        <v>10</v>
      </c>
      <c r="B30" s="31">
        <f>SUM(B31:B34)</f>
        <v>22420590</v>
      </c>
      <c r="C30" s="31">
        <f>SUM(C31:C34)</f>
        <v>23732564.009999998</v>
      </c>
      <c r="D30" s="31">
        <f>SUM(D31:D34)</f>
        <v>4315804.010000001</v>
      </c>
      <c r="E30" s="32">
        <f t="shared" si="3"/>
        <v>0.18185156935346242</v>
      </c>
      <c r="F30" s="31">
        <f>SUM(F31:F34)</f>
        <v>16058422.93</v>
      </c>
      <c r="G30" s="32">
        <f t="shared" si="4"/>
        <v>0.6766408772028842</v>
      </c>
      <c r="H30" s="40">
        <f t="shared" si="2"/>
        <v>7674141.079999998</v>
      </c>
    </row>
    <row r="31" spans="1:8" ht="15" customHeight="1">
      <c r="A31" s="25" t="s">
        <v>59</v>
      </c>
      <c r="B31" s="8">
        <v>9660900</v>
      </c>
      <c r="C31" s="8">
        <v>10922874.01</v>
      </c>
      <c r="D31" s="8">
        <v>2583727.89</v>
      </c>
      <c r="E31" s="26">
        <f t="shared" si="3"/>
        <v>0.23654286295297114</v>
      </c>
      <c r="F31" s="8">
        <v>8393811.96</v>
      </c>
      <c r="G31" s="26">
        <f t="shared" si="4"/>
        <v>0.76846184917224</v>
      </c>
      <c r="H31" s="9">
        <f t="shared" si="2"/>
        <v>2529062.049999999</v>
      </c>
    </row>
    <row r="32" spans="1:8" ht="15" customHeight="1">
      <c r="A32" s="25" t="s">
        <v>60</v>
      </c>
      <c r="B32" s="8">
        <v>437290</v>
      </c>
      <c r="C32" s="8">
        <v>437290</v>
      </c>
      <c r="D32" s="8">
        <v>69062.5</v>
      </c>
      <c r="E32" s="26">
        <f t="shared" si="3"/>
        <v>0.15793295067346613</v>
      </c>
      <c r="F32" s="8">
        <v>410427.84</v>
      </c>
      <c r="G32" s="26">
        <f t="shared" si="4"/>
        <v>0.9385712913627113</v>
      </c>
      <c r="H32" s="9">
        <f t="shared" si="2"/>
        <v>26862.159999999974</v>
      </c>
    </row>
    <row r="33" spans="1:8" ht="15" customHeight="1">
      <c r="A33" s="25" t="s">
        <v>61</v>
      </c>
      <c r="B33" s="8">
        <v>10282100</v>
      </c>
      <c r="C33" s="8">
        <v>10282100</v>
      </c>
      <c r="D33" s="8">
        <v>1208485.05</v>
      </c>
      <c r="E33" s="26">
        <f t="shared" si="3"/>
        <v>0.11753290183911848</v>
      </c>
      <c r="F33" s="8">
        <v>3565413.2</v>
      </c>
      <c r="G33" s="26">
        <f t="shared" si="4"/>
        <v>0.3467592417891287</v>
      </c>
      <c r="H33" s="9">
        <f t="shared" si="2"/>
        <v>6716686.8</v>
      </c>
    </row>
    <row r="34" spans="1:8" ht="15" customHeight="1">
      <c r="A34" s="25" t="s">
        <v>62</v>
      </c>
      <c r="B34" s="8">
        <v>2040300</v>
      </c>
      <c r="C34" s="8">
        <v>2090300</v>
      </c>
      <c r="D34" s="8">
        <v>454528.57</v>
      </c>
      <c r="E34" s="26">
        <f t="shared" si="3"/>
        <v>0.2174465722623547</v>
      </c>
      <c r="F34" s="8">
        <v>3688769.93</v>
      </c>
      <c r="G34" s="26">
        <f t="shared" si="4"/>
        <v>1.7647083815720233</v>
      </c>
      <c r="H34" s="9">
        <f t="shared" si="2"/>
        <v>-1598469.9300000002</v>
      </c>
    </row>
    <row r="35" spans="1:8" ht="15" customHeight="1">
      <c r="A35" s="17" t="s">
        <v>11</v>
      </c>
      <c r="B35" s="15">
        <f>SUM(B36+B39+B42+B43+B47)</f>
        <v>30700200</v>
      </c>
      <c r="C35" s="15">
        <f>SUM(C36+C39+C42+C43+C47)</f>
        <v>38322652.17</v>
      </c>
      <c r="D35" s="15">
        <f>SUM(D36+D39+D42+D43+D47)</f>
        <v>2165011.48</v>
      </c>
      <c r="E35" s="27">
        <f t="shared" si="3"/>
        <v>0.05649430186606001</v>
      </c>
      <c r="F35" s="15">
        <f>SUM(F36+F39+F42+F43+F47)</f>
        <v>9281338.69</v>
      </c>
      <c r="G35" s="27">
        <f t="shared" si="4"/>
        <v>0.242189362281812</v>
      </c>
      <c r="H35" s="16">
        <f t="shared" si="2"/>
        <v>29041313.480000004</v>
      </c>
    </row>
    <row r="36" spans="1:8" ht="15" customHeight="1">
      <c r="A36" s="30" t="s">
        <v>12</v>
      </c>
      <c r="B36" s="31">
        <f>SUM(B37)</f>
        <v>21010000</v>
      </c>
      <c r="C36" s="31">
        <f>SUM(C37:C38)</f>
        <v>23653499.03</v>
      </c>
      <c r="D36" s="31">
        <f>SUM(D37)</f>
        <v>2031488.39</v>
      </c>
      <c r="E36" s="32">
        <f t="shared" si="3"/>
        <v>0.08588532239663316</v>
      </c>
      <c r="F36" s="31">
        <f>SUM(F37)</f>
        <v>4860545.05</v>
      </c>
      <c r="G36" s="32">
        <f t="shared" si="4"/>
        <v>0.20548947298813233</v>
      </c>
      <c r="H36" s="40">
        <f t="shared" si="2"/>
        <v>18792953.98</v>
      </c>
    </row>
    <row r="37" spans="1:8" ht="15" customHeight="1">
      <c r="A37" s="25" t="s">
        <v>96</v>
      </c>
      <c r="B37" s="8">
        <v>21010000</v>
      </c>
      <c r="C37" s="8">
        <v>21448499.03</v>
      </c>
      <c r="D37" s="8">
        <v>2031488.39</v>
      </c>
      <c r="E37" s="26">
        <f t="shared" si="3"/>
        <v>0.09471471113939295</v>
      </c>
      <c r="F37" s="8">
        <v>4860545.05</v>
      </c>
      <c r="G37" s="26">
        <f t="shared" si="4"/>
        <v>0.2266146942590975</v>
      </c>
      <c r="H37" s="9">
        <f t="shared" si="2"/>
        <v>16587953.98</v>
      </c>
    </row>
    <row r="38" spans="1:8" ht="15" customHeight="1">
      <c r="A38" s="25" t="s">
        <v>97</v>
      </c>
      <c r="B38" s="8">
        <v>0</v>
      </c>
      <c r="C38" s="8">
        <v>2205000</v>
      </c>
      <c r="D38" s="8"/>
      <c r="E38" s="26"/>
      <c r="F38" s="8"/>
      <c r="G38" s="26"/>
      <c r="H38" s="9"/>
    </row>
    <row r="39" spans="1:8" ht="15" customHeight="1">
      <c r="A39" s="30" t="s">
        <v>13</v>
      </c>
      <c r="B39" s="31">
        <f>SUM(B40:B41)</f>
        <v>50000</v>
      </c>
      <c r="C39" s="31">
        <f>SUM(C40:C41)</f>
        <v>50000</v>
      </c>
      <c r="D39" s="31">
        <f>SUM(D40:D41)</f>
        <v>0</v>
      </c>
      <c r="E39" s="32">
        <f t="shared" si="3"/>
        <v>0</v>
      </c>
      <c r="F39" s="31">
        <f>SUM(F40:F41)</f>
        <v>0</v>
      </c>
      <c r="G39" s="32">
        <f t="shared" si="4"/>
        <v>0</v>
      </c>
      <c r="H39" s="40">
        <f t="shared" si="2"/>
        <v>50000</v>
      </c>
    </row>
    <row r="40" spans="1:8" ht="15" customHeight="1">
      <c r="A40" s="25" t="s">
        <v>63</v>
      </c>
      <c r="B40" s="8">
        <v>0</v>
      </c>
      <c r="C40" s="8">
        <v>0</v>
      </c>
      <c r="D40" s="8">
        <v>0</v>
      </c>
      <c r="E40" s="34" t="s">
        <v>53</v>
      </c>
      <c r="F40" s="8">
        <v>0</v>
      </c>
      <c r="G40" s="34" t="s">
        <v>53</v>
      </c>
      <c r="H40" s="9">
        <f t="shared" si="2"/>
        <v>0</v>
      </c>
    </row>
    <row r="41" spans="1:8" ht="15" customHeight="1">
      <c r="A41" s="25" t="s">
        <v>64</v>
      </c>
      <c r="B41" s="8">
        <v>50000</v>
      </c>
      <c r="C41" s="8">
        <v>50000</v>
      </c>
      <c r="D41" s="8">
        <v>0</v>
      </c>
      <c r="E41" s="26">
        <f>D41/C41</f>
        <v>0</v>
      </c>
      <c r="F41" s="8">
        <v>0</v>
      </c>
      <c r="G41" s="26">
        <f>F41/C41</f>
        <v>0</v>
      </c>
      <c r="H41" s="9">
        <f t="shared" si="2"/>
        <v>50000</v>
      </c>
    </row>
    <row r="42" spans="1:8" ht="15" customHeight="1">
      <c r="A42" s="30" t="s">
        <v>14</v>
      </c>
      <c r="B42" s="31">
        <v>0</v>
      </c>
      <c r="C42" s="31">
        <v>0</v>
      </c>
      <c r="D42" s="31">
        <v>0</v>
      </c>
      <c r="E42" s="35" t="s">
        <v>53</v>
      </c>
      <c r="F42" s="31">
        <v>0</v>
      </c>
      <c r="G42" s="31">
        <v>0</v>
      </c>
      <c r="H42" s="33">
        <f t="shared" si="2"/>
        <v>0</v>
      </c>
    </row>
    <row r="43" spans="1:8" ht="15" customHeight="1">
      <c r="A43" s="30" t="s">
        <v>15</v>
      </c>
      <c r="B43" s="31">
        <f>SUM(B44:B46)</f>
        <v>9640200</v>
      </c>
      <c r="C43" s="31">
        <f>SUM(C44:C46)</f>
        <v>14619153.14</v>
      </c>
      <c r="D43" s="31">
        <f>SUM(D44:D46)</f>
        <v>133523.09</v>
      </c>
      <c r="E43" s="32">
        <f>D43/C43</f>
        <v>0.009133435344805478</v>
      </c>
      <c r="F43" s="31">
        <f>SUM(F44:F46)</f>
        <v>4420793.64</v>
      </c>
      <c r="G43" s="32">
        <f>F43/C43</f>
        <v>0.30239738223304496</v>
      </c>
      <c r="H43" s="40">
        <f t="shared" si="2"/>
        <v>10198359.5</v>
      </c>
    </row>
    <row r="44" spans="1:8" ht="15" customHeight="1">
      <c r="A44" s="25" t="s">
        <v>57</v>
      </c>
      <c r="B44" s="8">
        <v>220200</v>
      </c>
      <c r="C44" s="8">
        <v>220200</v>
      </c>
      <c r="D44" s="8">
        <v>0</v>
      </c>
      <c r="E44" s="26">
        <f>D44/C44</f>
        <v>0</v>
      </c>
      <c r="F44" s="8">
        <v>0</v>
      </c>
      <c r="G44" s="26">
        <f>F44/C44</f>
        <v>0</v>
      </c>
      <c r="H44" s="9">
        <f t="shared" si="2"/>
        <v>220200</v>
      </c>
    </row>
    <row r="45" spans="1:8" ht="15" customHeight="1">
      <c r="A45" s="25" t="s">
        <v>65</v>
      </c>
      <c r="B45" s="8">
        <v>0</v>
      </c>
      <c r="C45" s="8">
        <v>0</v>
      </c>
      <c r="D45" s="8">
        <v>0</v>
      </c>
      <c r="E45" s="34" t="s">
        <v>53</v>
      </c>
      <c r="F45" s="8">
        <v>0</v>
      </c>
      <c r="G45" s="34" t="s">
        <v>53</v>
      </c>
      <c r="H45" s="9">
        <f t="shared" si="2"/>
        <v>0</v>
      </c>
    </row>
    <row r="46" spans="1:8" ht="15" customHeight="1">
      <c r="A46" s="25" t="s">
        <v>58</v>
      </c>
      <c r="B46" s="8">
        <v>9420000</v>
      </c>
      <c r="C46" s="8">
        <v>14398953.14</v>
      </c>
      <c r="D46" s="8">
        <v>133523.09</v>
      </c>
      <c r="E46" s="26">
        <f>D46/C46</f>
        <v>0.009273110947842143</v>
      </c>
      <c r="F46" s="8">
        <v>4420793.64</v>
      </c>
      <c r="G46" s="26">
        <f>F46/C46</f>
        <v>0.3070218783974735</v>
      </c>
      <c r="H46" s="9">
        <f t="shared" si="2"/>
        <v>9978159.5</v>
      </c>
    </row>
    <row r="47" spans="1:8" ht="15" customHeight="1">
      <c r="A47" s="30" t="s">
        <v>16</v>
      </c>
      <c r="B47" s="31">
        <v>0</v>
      </c>
      <c r="C47" s="31">
        <v>0</v>
      </c>
      <c r="D47" s="31"/>
      <c r="E47" s="35" t="s">
        <v>53</v>
      </c>
      <c r="F47" s="31">
        <v>0</v>
      </c>
      <c r="G47" s="31">
        <v>0</v>
      </c>
      <c r="H47" s="33">
        <f t="shared" si="2"/>
        <v>0</v>
      </c>
    </row>
    <row r="48" spans="1:8" ht="15" customHeight="1">
      <c r="A48" s="14" t="s">
        <v>17</v>
      </c>
      <c r="B48" s="15">
        <f>SUM(B10+B35)</f>
        <v>473000000</v>
      </c>
      <c r="C48" s="15">
        <f>SUM(C10+C35)</f>
        <v>483965070.99</v>
      </c>
      <c r="D48" s="15">
        <f>SUM(D10+D35)</f>
        <v>68271891.63</v>
      </c>
      <c r="E48" s="27">
        <f>D48/C48</f>
        <v>0.14106780782824443</v>
      </c>
      <c r="F48" s="15">
        <f>SUM(F10+F35)</f>
        <v>304435292.85</v>
      </c>
      <c r="G48" s="27">
        <f>F48/C48</f>
        <v>0.6290439353965082</v>
      </c>
      <c r="H48" s="16">
        <f t="shared" si="2"/>
        <v>179529778.14</v>
      </c>
    </row>
    <row r="49" spans="1:8" s="36" customFormat="1" ht="15" customHeight="1">
      <c r="A49" s="46" t="s">
        <v>66</v>
      </c>
      <c r="B49" s="15">
        <v>0</v>
      </c>
      <c r="C49" s="15">
        <v>0</v>
      </c>
      <c r="D49" s="15">
        <v>0</v>
      </c>
      <c r="E49" s="47" t="s">
        <v>53</v>
      </c>
      <c r="F49" s="15"/>
      <c r="G49" s="48">
        <v>0</v>
      </c>
      <c r="H49" s="16">
        <v>0</v>
      </c>
    </row>
    <row r="50" spans="1:8" s="36" customFormat="1" ht="15" customHeight="1">
      <c r="A50" s="46" t="s">
        <v>67</v>
      </c>
      <c r="B50" s="15">
        <f aca="true" t="shared" si="5" ref="B50:G50">B48</f>
        <v>473000000</v>
      </c>
      <c r="C50" s="15">
        <f t="shared" si="5"/>
        <v>483965070.99</v>
      </c>
      <c r="D50" s="15">
        <f t="shared" si="5"/>
        <v>68271891.63</v>
      </c>
      <c r="E50" s="27">
        <f t="shared" si="5"/>
        <v>0.14106780782824443</v>
      </c>
      <c r="F50" s="15">
        <f>F48+F49</f>
        <v>304435292.85</v>
      </c>
      <c r="G50" s="27">
        <f t="shared" si="5"/>
        <v>0.6290439353965082</v>
      </c>
      <c r="H50" s="16">
        <f>H48-F49</f>
        <v>179529778.14</v>
      </c>
    </row>
    <row r="51" spans="1:8" s="36" customFormat="1" ht="15" customHeight="1">
      <c r="A51" s="49" t="s">
        <v>68</v>
      </c>
      <c r="B51" s="15">
        <v>0</v>
      </c>
      <c r="C51" s="15">
        <v>0</v>
      </c>
      <c r="D51" s="15">
        <v>0</v>
      </c>
      <c r="E51" s="47" t="s">
        <v>53</v>
      </c>
      <c r="F51" s="15">
        <v>12449891.46</v>
      </c>
      <c r="G51" s="48">
        <v>0</v>
      </c>
      <c r="H51" s="16">
        <v>0</v>
      </c>
    </row>
    <row r="52" spans="1:8" s="36" customFormat="1" ht="15" customHeight="1" thickBot="1">
      <c r="A52" s="50" t="s">
        <v>69</v>
      </c>
      <c r="B52" s="20">
        <v>0</v>
      </c>
      <c r="C52" s="20">
        <v>0</v>
      </c>
      <c r="D52" s="20">
        <v>0</v>
      </c>
      <c r="E52" s="51" t="s">
        <v>53</v>
      </c>
      <c r="F52" s="20">
        <f>F51</f>
        <v>12449891.46</v>
      </c>
      <c r="G52" s="52">
        <v>0</v>
      </c>
      <c r="H52" s="45">
        <v>0</v>
      </c>
    </row>
    <row r="53" spans="1:8" s="36" customFormat="1" ht="15" customHeight="1" thickTop="1">
      <c r="A53" s="37"/>
      <c r="B53" s="38"/>
      <c r="C53" s="38"/>
      <c r="D53" s="38"/>
      <c r="E53" s="39"/>
      <c r="F53" s="38"/>
      <c r="G53" s="39"/>
      <c r="H53" s="38"/>
    </row>
    <row r="55" spans="1:7" ht="14.25">
      <c r="A55" s="53" t="s">
        <v>22</v>
      </c>
      <c r="B55" s="58" t="s">
        <v>23</v>
      </c>
      <c r="C55" s="58"/>
      <c r="D55" s="54"/>
      <c r="E55" s="53" t="s">
        <v>93</v>
      </c>
      <c r="F55" s="53"/>
      <c r="G55" s="21" t="s">
        <v>94</v>
      </c>
    </row>
    <row r="56" spans="1:9" ht="15">
      <c r="A56" s="53" t="s">
        <v>26</v>
      </c>
      <c r="B56" s="58" t="s">
        <v>27</v>
      </c>
      <c r="C56" s="58"/>
      <c r="D56" s="54"/>
      <c r="E56" s="53" t="s">
        <v>25</v>
      </c>
      <c r="F56" s="53"/>
      <c r="G56" s="21" t="s">
        <v>24</v>
      </c>
      <c r="I56" s="3"/>
    </row>
    <row r="57" spans="1:4" ht="14.25">
      <c r="A57" s="53" t="s">
        <v>28</v>
      </c>
      <c r="B57" s="58" t="s">
        <v>29</v>
      </c>
      <c r="C57" s="58"/>
      <c r="D57" s="54"/>
    </row>
    <row r="61" spans="1:3" ht="14.25">
      <c r="A61" s="22"/>
      <c r="B61" s="23"/>
      <c r="C61" s="23"/>
    </row>
    <row r="62" spans="1:8" ht="15">
      <c r="A62" s="4"/>
      <c r="B62" s="5"/>
      <c r="C62" s="5"/>
      <c r="D62" s="5"/>
      <c r="E62" s="5"/>
      <c r="F62" s="5"/>
      <c r="G62" s="5"/>
      <c r="H62" s="5"/>
    </row>
  </sheetData>
  <sheetProtection selectLockedCells="1"/>
  <mergeCells count="13">
    <mergeCell ref="B56:C56"/>
    <mergeCell ref="B57:C57"/>
    <mergeCell ref="A1:H1"/>
    <mergeCell ref="A2:H2"/>
    <mergeCell ref="A3:H3"/>
    <mergeCell ref="A6:H6"/>
    <mergeCell ref="A7:A8"/>
    <mergeCell ref="B7:H7"/>
    <mergeCell ref="B8:B9"/>
    <mergeCell ref="C8:C9"/>
    <mergeCell ref="D8:G8"/>
    <mergeCell ref="H8:H9"/>
    <mergeCell ref="B55:C55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34" max="7" man="1"/>
  </rowBreaks>
  <ignoredErrors>
    <ignoredError sqref="C11:D11 F11 G26:G29 B26:D26 B30:D30 F26 F30 G30:G34 H26 H30 H18 H15 B15:D15 F15" unlockedFormula="1"/>
    <ignoredError sqref="G11:G14 G15:G21 E12:E14 E15:E21 E11 E26:E29 E30:E34 B18:D18 F18" formula="1" unlockedFormula="1"/>
    <ignoredError sqref="B18:D18 F18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zoomScalePageLayoutView="0" workbookViewId="0" topLeftCell="A1">
      <selection activeCell="J19" sqref="J19"/>
    </sheetView>
  </sheetViews>
  <sheetFormatPr defaultColWidth="9.140625" defaultRowHeight="12.75"/>
  <cols>
    <col min="1" max="1" width="40.7109375" style="1" customWidth="1"/>
    <col min="2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8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8">
      <c r="A4" s="12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2" t="s">
        <v>95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s="36" customFormat="1" ht="15" customHeight="1" thickTop="1">
      <c r="A7" s="63" t="s">
        <v>71</v>
      </c>
      <c r="B7" s="65" t="s">
        <v>70</v>
      </c>
      <c r="C7" s="65"/>
      <c r="D7" s="65"/>
      <c r="E7" s="65"/>
      <c r="F7" s="65"/>
      <c r="G7" s="65"/>
      <c r="H7" s="65"/>
      <c r="I7" s="65"/>
      <c r="J7" s="65"/>
      <c r="K7" s="66"/>
    </row>
    <row r="8" spans="1:11" s="36" customFormat="1" ht="15" customHeight="1">
      <c r="A8" s="64"/>
      <c r="B8" s="55" t="s">
        <v>73</v>
      </c>
      <c r="C8" s="55" t="s">
        <v>87</v>
      </c>
      <c r="D8" s="69" t="s">
        <v>74</v>
      </c>
      <c r="E8" s="69"/>
      <c r="F8" s="69" t="s">
        <v>77</v>
      </c>
      <c r="G8" s="69" t="s">
        <v>78</v>
      </c>
      <c r="H8" s="69"/>
      <c r="I8" s="69" t="s">
        <v>80</v>
      </c>
      <c r="J8" s="28" t="s">
        <v>81</v>
      </c>
      <c r="K8" s="41" t="s">
        <v>83</v>
      </c>
    </row>
    <row r="9" spans="1:11" s="36" customFormat="1" ht="15" customHeight="1">
      <c r="A9" s="29" t="s">
        <v>72</v>
      </c>
      <c r="B9" s="55"/>
      <c r="C9" s="55"/>
      <c r="D9" s="28" t="s">
        <v>75</v>
      </c>
      <c r="E9" s="28" t="s">
        <v>76</v>
      </c>
      <c r="F9" s="69"/>
      <c r="G9" s="28" t="s">
        <v>75</v>
      </c>
      <c r="H9" s="28" t="s">
        <v>79</v>
      </c>
      <c r="I9" s="69"/>
      <c r="J9" s="28" t="s">
        <v>82</v>
      </c>
      <c r="K9" s="41" t="s">
        <v>84</v>
      </c>
    </row>
    <row r="10" spans="1:11" ht="15" customHeight="1">
      <c r="A10" s="17" t="s">
        <v>18</v>
      </c>
      <c r="B10" s="15">
        <f aca="true" t="shared" si="0" ref="B10:K10">SUM(B11:B13)</f>
        <v>418251072</v>
      </c>
      <c r="C10" s="15">
        <f t="shared" si="0"/>
        <v>433855405.28</v>
      </c>
      <c r="D10" s="15">
        <f t="shared" si="0"/>
        <v>57933134.050000004</v>
      </c>
      <c r="E10" s="15">
        <f t="shared" si="0"/>
        <v>317758781.03999996</v>
      </c>
      <c r="F10" s="15">
        <f t="shared" si="0"/>
        <v>116096624.24</v>
      </c>
      <c r="G10" s="15">
        <f t="shared" si="0"/>
        <v>71281390.16</v>
      </c>
      <c r="H10" s="15">
        <f t="shared" si="0"/>
        <v>265473684.54000002</v>
      </c>
      <c r="I10" s="15">
        <f t="shared" si="0"/>
        <v>168381720.74</v>
      </c>
      <c r="J10" s="15">
        <f t="shared" si="0"/>
        <v>255040759.47000003</v>
      </c>
      <c r="K10" s="16">
        <f t="shared" si="0"/>
        <v>0</v>
      </c>
    </row>
    <row r="11" spans="1:11" ht="15" customHeight="1">
      <c r="A11" s="13" t="s">
        <v>85</v>
      </c>
      <c r="B11" s="8">
        <v>212862566</v>
      </c>
      <c r="C11" s="8">
        <v>215984490.98</v>
      </c>
      <c r="D11" s="8">
        <v>36457228.67</v>
      </c>
      <c r="E11" s="8">
        <v>137019153.44</v>
      </c>
      <c r="F11" s="8">
        <f>C11-E11</f>
        <v>78965337.53999999</v>
      </c>
      <c r="G11" s="8">
        <v>36375300.05</v>
      </c>
      <c r="H11" s="8">
        <v>136937224.82</v>
      </c>
      <c r="I11" s="8">
        <f>C11-H11</f>
        <v>79047266.16</v>
      </c>
      <c r="J11" s="8">
        <v>133008307.35</v>
      </c>
      <c r="K11" s="9">
        <v>0</v>
      </c>
    </row>
    <row r="12" spans="1:11" ht="15" customHeight="1">
      <c r="A12" s="13" t="s">
        <v>86</v>
      </c>
      <c r="B12" s="8">
        <v>5584410</v>
      </c>
      <c r="C12" s="8">
        <v>4864410</v>
      </c>
      <c r="D12" s="8">
        <v>755733.46</v>
      </c>
      <c r="E12" s="8">
        <v>2901696.23</v>
      </c>
      <c r="F12" s="8">
        <f>C12-E12</f>
        <v>1962713.77</v>
      </c>
      <c r="G12" s="8">
        <v>738496.42</v>
      </c>
      <c r="H12" s="8">
        <v>2877832.83</v>
      </c>
      <c r="I12" s="8">
        <f>C12-H12</f>
        <v>1986577.17</v>
      </c>
      <c r="J12" s="8">
        <v>2877832.83</v>
      </c>
      <c r="K12" s="9">
        <v>0</v>
      </c>
    </row>
    <row r="13" spans="1:11" ht="15" customHeight="1">
      <c r="A13" s="13" t="s">
        <v>19</v>
      </c>
      <c r="B13" s="8">
        <v>199804096</v>
      </c>
      <c r="C13" s="8">
        <v>213006504.3</v>
      </c>
      <c r="D13" s="8">
        <v>20720171.92</v>
      </c>
      <c r="E13" s="8">
        <v>177837931.37</v>
      </c>
      <c r="F13" s="8">
        <f>C13-E13</f>
        <v>35168572.93000001</v>
      </c>
      <c r="G13" s="8">
        <v>34167593.69</v>
      </c>
      <c r="H13" s="8">
        <v>125658626.89</v>
      </c>
      <c r="I13" s="8">
        <f>C13-H13</f>
        <v>87347877.41000001</v>
      </c>
      <c r="J13" s="8">
        <v>119154619.29</v>
      </c>
      <c r="K13" s="9">
        <v>0</v>
      </c>
    </row>
    <row r="14" spans="1:12" ht="15" customHeight="1">
      <c r="A14" s="17" t="s">
        <v>20</v>
      </c>
      <c r="B14" s="15">
        <f aca="true" t="shared" si="1" ref="B14:K14">SUM(B15:B17)</f>
        <v>50327531</v>
      </c>
      <c r="C14" s="15">
        <f t="shared" si="1"/>
        <v>61190583.02</v>
      </c>
      <c r="D14" s="15">
        <f t="shared" si="1"/>
        <v>2385813.29</v>
      </c>
      <c r="E14" s="15">
        <f t="shared" si="1"/>
        <v>43119236.980000004</v>
      </c>
      <c r="F14" s="15">
        <f t="shared" si="1"/>
        <v>18071346.04</v>
      </c>
      <c r="G14" s="15">
        <f t="shared" si="1"/>
        <v>5895373.38</v>
      </c>
      <c r="H14" s="15">
        <f t="shared" si="1"/>
        <v>19870779.679999996</v>
      </c>
      <c r="I14" s="15">
        <f t="shared" si="1"/>
        <v>41319803.34</v>
      </c>
      <c r="J14" s="15">
        <f t="shared" si="1"/>
        <v>19649951.669999998</v>
      </c>
      <c r="K14" s="16">
        <f t="shared" si="1"/>
        <v>0</v>
      </c>
      <c r="L14" s="2"/>
    </row>
    <row r="15" spans="1:12" s="36" customFormat="1" ht="15" customHeight="1">
      <c r="A15" s="13" t="s">
        <v>88</v>
      </c>
      <c r="B15" s="43">
        <v>37119060</v>
      </c>
      <c r="C15" s="43">
        <v>48489590.84</v>
      </c>
      <c r="D15" s="43">
        <v>1904848.71</v>
      </c>
      <c r="E15" s="43">
        <v>31857691.17</v>
      </c>
      <c r="F15" s="8">
        <f>C15-E15</f>
        <v>16631899.670000002</v>
      </c>
      <c r="G15" s="43">
        <v>5436737.45</v>
      </c>
      <c r="H15" s="43">
        <v>17660491.63</v>
      </c>
      <c r="I15" s="8">
        <f>C15-H15</f>
        <v>30829099.210000005</v>
      </c>
      <c r="J15" s="43">
        <v>17439663.62</v>
      </c>
      <c r="K15" s="44">
        <v>0</v>
      </c>
      <c r="L15" s="42"/>
    </row>
    <row r="16" spans="1:12" s="36" customFormat="1" ht="15" customHeight="1">
      <c r="A16" s="13" t="s">
        <v>89</v>
      </c>
      <c r="B16" s="43">
        <v>10011000</v>
      </c>
      <c r="C16" s="43">
        <v>10011000</v>
      </c>
      <c r="D16" s="43">
        <v>0</v>
      </c>
      <c r="E16" s="43">
        <v>9488884.46</v>
      </c>
      <c r="F16" s="8">
        <f>C16-E16</f>
        <v>522115.5399999991</v>
      </c>
      <c r="G16" s="43">
        <v>0</v>
      </c>
      <c r="H16" s="43">
        <v>465838.81</v>
      </c>
      <c r="I16" s="8">
        <f>C16-H16</f>
        <v>9545161.19</v>
      </c>
      <c r="J16" s="43">
        <v>465838.81</v>
      </c>
      <c r="K16" s="44">
        <v>0</v>
      </c>
      <c r="L16" s="42"/>
    </row>
    <row r="17" spans="1:12" s="36" customFormat="1" ht="15" customHeight="1">
      <c r="A17" s="13" t="s">
        <v>92</v>
      </c>
      <c r="B17" s="43">
        <v>3197471</v>
      </c>
      <c r="C17" s="43">
        <v>2689992.18</v>
      </c>
      <c r="D17" s="43">
        <v>480964.58</v>
      </c>
      <c r="E17" s="43">
        <v>1772661.35</v>
      </c>
      <c r="F17" s="8">
        <f>C17-E17</f>
        <v>917330.8300000001</v>
      </c>
      <c r="G17" s="43">
        <v>458635.93</v>
      </c>
      <c r="H17" s="43">
        <v>1744449.24</v>
      </c>
      <c r="I17" s="8">
        <f>C17-H17</f>
        <v>945542.9400000002</v>
      </c>
      <c r="J17" s="43">
        <v>1744449.24</v>
      </c>
      <c r="K17" s="44">
        <v>0</v>
      </c>
      <c r="L17" s="42"/>
    </row>
    <row r="18" spans="1:11" ht="15" customHeight="1">
      <c r="A18" s="17" t="s">
        <v>21</v>
      </c>
      <c r="B18" s="18">
        <v>4421397</v>
      </c>
      <c r="C18" s="18">
        <v>1368974.15</v>
      </c>
      <c r="D18" s="10"/>
      <c r="E18" s="10"/>
      <c r="F18" s="15">
        <f>C18-E18</f>
        <v>1368974.15</v>
      </c>
      <c r="G18" s="10"/>
      <c r="H18" s="10"/>
      <c r="I18" s="15">
        <f>C18-H18</f>
        <v>1368974.15</v>
      </c>
      <c r="J18" s="10"/>
      <c r="K18" s="11"/>
    </row>
    <row r="19" spans="1:11" ht="15" customHeight="1">
      <c r="A19" s="14" t="s">
        <v>90</v>
      </c>
      <c r="B19" s="15">
        <f aca="true" t="shared" si="2" ref="B19:K19">SUM(B10+B14+B18)</f>
        <v>473000000</v>
      </c>
      <c r="C19" s="15">
        <f t="shared" si="2"/>
        <v>496414962.4499999</v>
      </c>
      <c r="D19" s="15">
        <f t="shared" si="2"/>
        <v>60318947.34</v>
      </c>
      <c r="E19" s="15">
        <f t="shared" si="2"/>
        <v>360878018.02</v>
      </c>
      <c r="F19" s="15">
        <f t="shared" si="2"/>
        <v>135536944.43</v>
      </c>
      <c r="G19" s="15">
        <f t="shared" si="2"/>
        <v>77176763.53999999</v>
      </c>
      <c r="H19" s="15">
        <f t="shared" si="2"/>
        <v>285344464.22</v>
      </c>
      <c r="I19" s="15">
        <f t="shared" si="2"/>
        <v>211070498.23000002</v>
      </c>
      <c r="J19" s="15">
        <f t="shared" si="2"/>
        <v>274690711.14000005</v>
      </c>
      <c r="K19" s="16">
        <f t="shared" si="2"/>
        <v>0</v>
      </c>
    </row>
    <row r="20" spans="1:11" ht="15" customHeight="1">
      <c r="A20" s="14" t="s">
        <v>91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19090828.63</v>
      </c>
      <c r="I20" s="15">
        <v>0</v>
      </c>
      <c r="J20" s="15">
        <v>0</v>
      </c>
      <c r="K20" s="16">
        <v>0</v>
      </c>
    </row>
    <row r="21" spans="1:11" ht="15" customHeight="1" thickBot="1">
      <c r="A21" s="19" t="s">
        <v>67</v>
      </c>
      <c r="B21" s="20">
        <f>B19+B20</f>
        <v>473000000</v>
      </c>
      <c r="C21" s="20">
        <f>C19+C20</f>
        <v>496414962.4499999</v>
      </c>
      <c r="D21" s="20">
        <f>D19+D20</f>
        <v>60318947.34</v>
      </c>
      <c r="E21" s="20">
        <f>E19+E20</f>
        <v>360878018.02</v>
      </c>
      <c r="F21" s="20"/>
      <c r="G21" s="20">
        <f>G19+G20</f>
        <v>77176763.53999999</v>
      </c>
      <c r="H21" s="20">
        <f>H19+H20</f>
        <v>304435292.85</v>
      </c>
      <c r="I21" s="20"/>
      <c r="J21" s="20">
        <f>J19+J20</f>
        <v>274690711.14000005</v>
      </c>
      <c r="K21" s="45">
        <f>K19+K20</f>
        <v>0</v>
      </c>
    </row>
    <row r="22" spans="1:11" ht="13.5" thickTop="1">
      <c r="A22" s="67" t="s">
        <v>32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2.75">
      <c r="A23" s="68" t="s">
        <v>31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9" ht="14.25">
      <c r="A25" s="53" t="s">
        <v>22</v>
      </c>
      <c r="B25" s="54"/>
      <c r="C25" s="53" t="s">
        <v>23</v>
      </c>
      <c r="D25" s="54"/>
      <c r="E25" s="58" t="s">
        <v>93</v>
      </c>
      <c r="F25" s="58"/>
      <c r="G25" s="58"/>
      <c r="I25" s="21" t="s">
        <v>94</v>
      </c>
    </row>
    <row r="26" spans="1:9" ht="14.25">
      <c r="A26" s="53" t="s">
        <v>26</v>
      </c>
      <c r="B26" s="54"/>
      <c r="C26" s="53" t="s">
        <v>27</v>
      </c>
      <c r="D26" s="54"/>
      <c r="E26" s="58" t="s">
        <v>25</v>
      </c>
      <c r="F26" s="58"/>
      <c r="G26" s="58"/>
      <c r="I26" s="21" t="s">
        <v>24</v>
      </c>
    </row>
    <row r="27" spans="1:12" ht="15">
      <c r="A27" s="53" t="s">
        <v>28</v>
      </c>
      <c r="B27" s="54"/>
      <c r="C27" s="53" t="s">
        <v>29</v>
      </c>
      <c r="D27" s="54"/>
      <c r="E27" s="54"/>
      <c r="L27" s="3"/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31" spans="2:8" ht="12.75">
      <c r="B31" s="1"/>
      <c r="C31" s="1"/>
      <c r="F31" s="1"/>
      <c r="G31" s="1"/>
      <c r="H31" s="1"/>
    </row>
    <row r="34" spans="1:5" ht="14.25">
      <c r="A34" s="22"/>
      <c r="B34" s="23"/>
      <c r="C34" s="23"/>
      <c r="D34" s="1"/>
      <c r="E34" s="1"/>
    </row>
  </sheetData>
  <sheetProtection selectLockedCells="1"/>
  <mergeCells count="16">
    <mergeCell ref="A1:K1"/>
    <mergeCell ref="A2:K2"/>
    <mergeCell ref="A3:K3"/>
    <mergeCell ref="A6:K6"/>
    <mergeCell ref="A7:A8"/>
    <mergeCell ref="B7:K7"/>
    <mergeCell ref="B8:B9"/>
    <mergeCell ref="C8:C9"/>
    <mergeCell ref="D8:E8"/>
    <mergeCell ref="F8:F9"/>
    <mergeCell ref="G8:H8"/>
    <mergeCell ref="I8:I9"/>
    <mergeCell ref="E25:G25"/>
    <mergeCell ref="E26:G26"/>
    <mergeCell ref="A22:K22"/>
    <mergeCell ref="A23:K2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2015-10-01T19:48:51Z</cp:lastPrinted>
  <dcterms:created xsi:type="dcterms:W3CDTF">2013-05-15T13:41:02Z</dcterms:created>
  <dcterms:modified xsi:type="dcterms:W3CDTF">2017-10-03T14:43:07Z</dcterms:modified>
  <cp:category/>
  <cp:version/>
  <cp:contentType/>
  <cp:contentStatus/>
</cp:coreProperties>
</file>