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REO-3º Bim. 2017 - Receitas" sheetId="1" r:id="rId1"/>
    <sheet name="RREO-3º Bim. 2017 - Despesas" sheetId="2" r:id="rId2"/>
  </sheets>
  <definedNames>
    <definedName name="_xlfn.SUMIFS" hidden="1">#NAME?</definedName>
    <definedName name="_xlnm.Print_Area" localSheetId="1">'RREO-3º Bim. 2017 - Despesas'!$A$1:$K$29</definedName>
    <definedName name="_xlnm.Print_Area" localSheetId="0">'RREO-3º Bim. 2017 - Receitas'!$A$1:$H$57</definedName>
    <definedName name="Z_FED31D73_12BC_4C9A_9468_72952A34E245_.wvu.PrintArea" localSheetId="1" hidden="1">'RREO-3º Bim. 2017 - Despesas'!$A$1:$K$29</definedName>
    <definedName name="Z_FED31D73_12BC_4C9A_9468_72952A34E245_.wvu.PrintArea" localSheetId="0" hidden="1">'RREO-3º Bim. 2017 - Receitas'!$A$1:$H$57</definedName>
  </definedNames>
  <calcPr fullCalcOnLoad="1"/>
</workbook>
</file>

<file path=xl/sharedStrings.xml><?xml version="1.0" encoding="utf-8"?>
<sst xmlns="http://schemas.openxmlformats.org/spreadsheetml/2006/main" count="130" uniqueCount="96">
  <si>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</si>
  <si>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</si>
  <si>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</si>
  <si>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MUNICÍPIO DE ATIBAIA</t>
  </si>
  <si>
    <t>Valores expressos em R$</t>
  </si>
  <si>
    <t>Receitas Correntes (A)</t>
  </si>
  <si>
    <t>Tributárias</t>
  </si>
  <si>
    <t>Contribuições</t>
  </si>
  <si>
    <t>Patrimoniais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</si>
  <si>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</si>
  <si>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</si>
  <si>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</si>
  <si>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</si>
  <si>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</si>
  <si>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</si>
  <si>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</si>
  <si>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</si>
  <si>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</si>
  <si>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 Correntes (C)</t>
  </si>
  <si>
    <t>Outras Despesas Correntes</t>
  </si>
  <si>
    <t>Despesas de Capital (D)</t>
  </si>
  <si>
    <t>Reserva de Contingência (E)</t>
  </si>
  <si>
    <t>Antonia Aparecida Cintra</t>
  </si>
  <si>
    <t>Rita de Cássia G. e Martins</t>
  </si>
  <si>
    <t>Prefeito Municipal</t>
  </si>
  <si>
    <t>Gerente da Div. de Controladoria</t>
  </si>
  <si>
    <t>Ass. de Controle Interno</t>
  </si>
  <si>
    <t>CRC 1SP 199.780/O-0</t>
  </si>
  <si>
    <t>CRC 1SP 173.493/O-7</t>
  </si>
  <si>
    <t>(-) Contas Redutoras (ICMS,FPM,IPI Exp)</t>
  </si>
  <si>
    <t>Contém empenhos estimativos de contratos (prestação de serviços e obras)</t>
  </si>
  <si>
    <t>* Nota Explicativa:</t>
  </si>
  <si>
    <t>Impostos</t>
  </si>
  <si>
    <t>Taxas</t>
  </si>
  <si>
    <t>Contribuição de Melhoria</t>
  </si>
  <si>
    <t>No Bimestre (b)</t>
  </si>
  <si>
    <t>% (b/a)</t>
  </si>
  <si>
    <t>Até o Bimestre (c)</t>
  </si>
  <si>
    <t>% (c/a)</t>
  </si>
  <si>
    <t>Saldo (a-c)</t>
  </si>
  <si>
    <t>RECEITAS ORÇAMENTÁRIAS</t>
  </si>
  <si>
    <t>RECEITAS (Exceto Intra-Orçamentárias)</t>
  </si>
  <si>
    <t>Receitas Realizadas</t>
  </si>
  <si>
    <t>Estágios da Receita Orçamentária</t>
  </si>
  <si>
    <t>Previsão         Inicial</t>
  </si>
  <si>
    <t>Previsão Atualizada (a)</t>
  </si>
  <si>
    <t>Contribuições Sociais</t>
  </si>
  <si>
    <t>Contribuição de Iluminação Pública</t>
  </si>
  <si>
    <t>Receitas Imobiliárias</t>
  </si>
  <si>
    <t>Receita de Valores Mobiliárias</t>
  </si>
  <si>
    <t>Receitas de Concessões e Permissões</t>
  </si>
  <si>
    <t>Outras Receitas Patrimoniais</t>
  </si>
  <si>
    <t>-</t>
  </si>
  <si>
    <t>Receita Agropecuária</t>
  </si>
  <si>
    <t>Receita Industrial</t>
  </si>
  <si>
    <t>Receita de Serviços</t>
  </si>
  <si>
    <t>Transferências Intergovernamentais</t>
  </si>
  <si>
    <t>Transferências de Convênios</t>
  </si>
  <si>
    <t>Multas e Juros de Mora</t>
  </si>
  <si>
    <t>Indenizações e Restituições</t>
  </si>
  <si>
    <t>Receita da Dívida Ativa</t>
  </si>
  <si>
    <t>Receitas Correntes Diversas</t>
  </si>
  <si>
    <t>Alienação de Bens Móveis</t>
  </si>
  <si>
    <t>Alienação de Bens Imóveis</t>
  </si>
  <si>
    <t>Transferências de Instituições Privadas</t>
  </si>
  <si>
    <t>DEFICIT</t>
  </si>
  <si>
    <t>TOTAL</t>
  </si>
  <si>
    <t>Saldo dos Exercícios Anteriores (Utilizados para créditos Adcionais)</t>
  </si>
  <si>
    <t>Superávit Financeiro</t>
  </si>
  <si>
    <t>Estágios da Despesa Orçamentária</t>
  </si>
  <si>
    <t>DESPESAS ORÇAMENTÁRIAS</t>
  </si>
  <si>
    <t>DESPESAS (Exceto Intra-Orçamentárias)</t>
  </si>
  <si>
    <t>Dotação        Inicial (d)</t>
  </si>
  <si>
    <t>Despesas Empenhadas</t>
  </si>
  <si>
    <t>No Bimestre</t>
  </si>
  <si>
    <t>Até o Bimestre (f)</t>
  </si>
  <si>
    <t>Saldo (g) = (e-f)</t>
  </si>
  <si>
    <t>Despesas Liquidadas</t>
  </si>
  <si>
    <t>Até o Bimestre (h)</t>
  </si>
  <si>
    <t>Saldo (i) = (e-h)</t>
  </si>
  <si>
    <t>Despesas Pagas</t>
  </si>
  <si>
    <t>Até o Bim. (j)</t>
  </si>
  <si>
    <t>Inscritas em RP</t>
  </si>
  <si>
    <t>Ñ Processados (k)</t>
  </si>
  <si>
    <t>Pessoal e Encargos Sociais</t>
  </si>
  <si>
    <t>Juros e Encargos da Dívida</t>
  </si>
  <si>
    <t>Dotação Atualizada (e)</t>
  </si>
  <si>
    <t>Investimentos</t>
  </si>
  <si>
    <t>Inversões Financeiras</t>
  </si>
  <si>
    <t>SUBTOTAIS DAS DESPESAS (C+D+E)</t>
  </si>
  <si>
    <t>SUPERÁVIT</t>
  </si>
  <si>
    <t>Amortização da Dívida</t>
  </si>
  <si>
    <t>Fabiano Martins de Oliveira</t>
  </si>
  <si>
    <t>Secretário de Planej. e Finanças</t>
  </si>
  <si>
    <t>Saulo Pedroso de Souza</t>
  </si>
  <si>
    <t>3º BIMESTRE DE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</si>
</sst>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25" fillId="0" borderId="0" xfId="53" applyNumberFormat="1" applyFont="1" applyBorder="1" applyAlignme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39" fontId="3" fillId="0" borderId="0" xfId="53" applyNumberFormat="1" applyFont="1" applyAlignment="1" applyProtection="1">
      <alignment horizontal="center"/>
      <protection hidden="1"/>
    </xf>
    <xf numFmtId="39" fontId="26" fillId="0" borderId="0" xfId="53" applyNumberFormat="1" applyFont="1" applyBorder="1" applyProtection="1">
      <alignment/>
      <protection hidden="1"/>
    </xf>
    <xf numFmtId="39" fontId="27" fillId="0" borderId="0" xfId="53" applyNumberFormat="1" applyFont="1" applyBorder="1" applyProtection="1">
      <alignment/>
      <protection hidden="1"/>
    </xf>
    <xf numFmtId="171" fontId="0" fillId="0" borderId="10" xfId="53" applyNumberFormat="1" applyFont="1" applyBorder="1" applyProtection="1">
      <alignment/>
      <protection locked="0"/>
    </xf>
    <xf numFmtId="171" fontId="0" fillId="0" borderId="11" xfId="53" applyNumberFormat="1" applyFont="1" applyBorder="1" applyProtection="1">
      <alignment/>
      <protection hidden="1"/>
    </xf>
    <xf numFmtId="171" fontId="0" fillId="24" borderId="10" xfId="53" applyNumberFormat="1" applyFont="1" applyFill="1" applyBorder="1" applyProtection="1">
      <alignment/>
      <protection hidden="1"/>
    </xf>
    <xf numFmtId="171" fontId="0" fillId="24" borderId="11" xfId="53" applyNumberFormat="1" applyFont="1" applyFill="1" applyBorder="1" applyProtection="1">
      <alignment/>
      <protection hidden="1"/>
    </xf>
    <xf numFmtId="0" fontId="28" fillId="0" borderId="0" xfId="53" applyFont="1" applyBorder="1" applyAlignment="1" applyProtection="1">
      <alignment horizontal="left" indent="1"/>
      <protection hidden="1"/>
    </xf>
    <xf numFmtId="0" fontId="0" fillId="0" borderId="12" xfId="53" applyFont="1" applyBorder="1" applyAlignment="1" applyProtection="1">
      <alignment horizontal="left" indent="1"/>
      <protection hidden="1"/>
    </xf>
    <xf numFmtId="0" fontId="5" fillId="23" borderId="12" xfId="53" applyFont="1" applyFill="1" applyBorder="1" applyAlignment="1" applyProtection="1">
      <alignment horizontal="center"/>
      <protection hidden="1"/>
    </xf>
    <xf numFmtId="171" fontId="5" fillId="23" borderId="10" xfId="53" applyNumberFormat="1" applyFont="1" applyFill="1" applyBorder="1" applyProtection="1">
      <alignment/>
      <protection hidden="1"/>
    </xf>
    <xf numFmtId="171" fontId="5" fillId="23" borderId="11" xfId="53" applyNumberFormat="1" applyFont="1" applyFill="1" applyBorder="1" applyProtection="1">
      <alignment/>
      <protection hidden="1"/>
    </xf>
    <xf numFmtId="0" fontId="5" fillId="23" borderId="12" xfId="53" applyFont="1" applyFill="1" applyBorder="1" applyProtection="1">
      <alignment/>
      <protection hidden="1"/>
    </xf>
    <xf numFmtId="171" fontId="5" fillId="23" borderId="10" xfId="53" applyNumberFormat="1" applyFont="1" applyFill="1" applyBorder="1" applyProtection="1">
      <alignment/>
      <protection locked="0"/>
    </xf>
    <xf numFmtId="0" fontId="5" fillId="23" borderId="13" xfId="53" applyFont="1" applyFill="1" applyBorder="1" applyAlignment="1" applyProtection="1">
      <alignment horizontal="center"/>
      <protection hidden="1"/>
    </xf>
    <xf numFmtId="171" fontId="5" fillId="23" borderId="14" xfId="53" applyNumberFormat="1" applyFont="1" applyFill="1" applyBorder="1" applyProtection="1">
      <alignment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0" fillId="0" borderId="0" xfId="53" applyFont="1" applyBorder="1" applyAlignment="1" applyProtection="1">
      <alignment horizontal="left"/>
      <protection hidden="1"/>
    </xf>
    <xf numFmtId="0" fontId="0" fillId="0" borderId="12" xfId="53" applyFont="1" applyBorder="1" applyAlignment="1" applyProtection="1">
      <alignment horizontal="left" indent="2"/>
      <protection hidden="1"/>
    </xf>
    <xf numFmtId="10" fontId="0" fillId="0" borderId="10" xfId="53" applyNumberFormat="1" applyFont="1" applyBorder="1" applyProtection="1">
      <alignment/>
      <protection locked="0"/>
    </xf>
    <xf numFmtId="10" fontId="5" fillId="23" borderId="10" xfId="53" applyNumberFormat="1" applyFont="1" applyFill="1" applyBorder="1" applyProtection="1">
      <alignment/>
      <protection hidden="1"/>
    </xf>
    <xf numFmtId="39" fontId="29" fillId="14" borderId="10" xfId="53" applyNumberFormat="1" applyFont="1" applyFill="1" applyBorder="1" applyAlignment="1" applyProtection="1">
      <alignment horizontal="center" vertical="center"/>
      <protection hidden="1"/>
    </xf>
    <xf numFmtId="0" fontId="29" fillId="14" borderId="12" xfId="53" applyFont="1" applyFill="1" applyBorder="1" applyAlignment="1" applyProtection="1">
      <alignment horizontal="center" vertical="center"/>
      <protection hidden="1"/>
    </xf>
    <xf numFmtId="0" fontId="7" fillId="0" borderId="12" xfId="53" applyFont="1" applyBorder="1" applyAlignment="1" applyProtection="1">
      <alignment horizontal="left" indent="1"/>
      <protection hidden="1"/>
    </xf>
    <xf numFmtId="171" fontId="7" fillId="0" borderId="10" xfId="53" applyNumberFormat="1" applyFont="1" applyBorder="1" applyProtection="1">
      <alignment/>
      <protection locked="0"/>
    </xf>
    <xf numFmtId="10" fontId="7" fillId="0" borderId="10" xfId="53" applyNumberFormat="1" applyFont="1" applyBorder="1" applyProtection="1">
      <alignment/>
      <protection locked="0"/>
    </xf>
    <xf numFmtId="171" fontId="7" fillId="0" borderId="11" xfId="53" applyNumberFormat="1" applyFont="1" applyBorder="1" applyProtection="1">
      <alignment/>
      <protection hidden="1"/>
    </xf>
    <xf numFmtId="10" fontId="0" fillId="0" borderId="10" xfId="53" applyNumberFormat="1" applyFont="1" applyBorder="1" applyAlignment="1" applyProtection="1">
      <alignment horizontal="right" indent="1"/>
      <protection locked="0"/>
    </xf>
    <xf numFmtId="10" fontId="7" fillId="0" borderId="10" xfId="53" applyNumberFormat="1" applyFont="1" applyBorder="1" applyAlignment="1" applyProtection="1">
      <alignment horizontal="right" indent="1"/>
      <protection locked="0"/>
    </xf>
    <xf numFmtId="0" fontId="0" fillId="0" borderId="0" xfId="0" applyFont="1" applyFill="1" applyAlignment="1" applyProtection="1">
      <alignment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171" fontId="5" fillId="0" borderId="0" xfId="53" applyNumberFormat="1" applyFont="1" applyFill="1" applyBorder="1" applyProtection="1">
      <alignment/>
      <protection hidden="1"/>
    </xf>
    <xf numFmtId="10" fontId="5" fillId="0" borderId="0" xfId="53" applyNumberFormat="1" applyFont="1" applyFill="1" applyBorder="1" applyProtection="1">
      <alignment/>
      <protection hidden="1"/>
    </xf>
    <xf numFmtId="171" fontId="7" fillId="0" borderId="11" xfId="53" applyNumberFormat="1" applyFont="1" applyBorder="1" applyProtection="1">
      <alignment/>
      <protection locked="0"/>
    </xf>
    <xf numFmtId="39" fontId="29" fillId="14" borderId="11" xfId="53" applyNumberFormat="1" applyFont="1" applyFill="1" applyBorder="1" applyAlignment="1" applyProtection="1">
      <alignment horizontal="center" vertical="center"/>
      <protection hidden="1"/>
    </xf>
    <xf numFmtId="39" fontId="0" fillId="0" borderId="0" xfId="0" applyNumberFormat="1" applyFont="1" applyFill="1" applyAlignment="1" applyProtection="1">
      <alignment/>
      <protection hidden="1"/>
    </xf>
    <xf numFmtId="171" fontId="0" fillId="0" borderId="10" xfId="53" applyNumberFormat="1" applyFont="1" applyFill="1" applyBorder="1" applyProtection="1">
      <alignment/>
      <protection locked="0"/>
    </xf>
    <xf numFmtId="171" fontId="0" fillId="0" borderId="11" xfId="53" applyNumberFormat="1" applyFont="1" applyFill="1" applyBorder="1" applyProtection="1">
      <alignment/>
      <protection hidden="1"/>
    </xf>
    <xf numFmtId="171" fontId="5" fillId="23" borderId="15" xfId="53" applyNumberFormat="1" applyFont="1" applyFill="1" applyBorder="1" applyProtection="1">
      <alignment/>
      <protection hidden="1"/>
    </xf>
    <xf numFmtId="0" fontId="5" fillId="23" borderId="12" xfId="53" applyFont="1" applyFill="1" applyBorder="1" applyAlignment="1" applyProtection="1">
      <alignment horizontal="left"/>
      <protection hidden="1"/>
    </xf>
    <xf numFmtId="10" fontId="7" fillId="23" borderId="10" xfId="53" applyNumberFormat="1" applyFont="1" applyFill="1" applyBorder="1" applyAlignment="1" applyProtection="1">
      <alignment horizontal="right" indent="1"/>
      <protection locked="0"/>
    </xf>
    <xf numFmtId="171" fontId="7" fillId="23" borderId="10" xfId="53" applyNumberFormat="1" applyFont="1" applyFill="1" applyBorder="1" applyProtection="1">
      <alignment/>
      <protection locked="0"/>
    </xf>
    <xf numFmtId="0" fontId="8" fillId="23" borderId="12" xfId="53" applyFont="1" applyFill="1" applyBorder="1" applyAlignment="1" applyProtection="1">
      <alignment horizontal="left"/>
      <protection hidden="1"/>
    </xf>
    <xf numFmtId="0" fontId="5" fillId="23" borderId="13" xfId="53" applyFont="1" applyFill="1" applyBorder="1" applyAlignment="1" applyProtection="1">
      <alignment horizontal="left"/>
      <protection hidden="1"/>
    </xf>
    <xf numFmtId="10" fontId="7" fillId="23" borderId="14" xfId="53" applyNumberFormat="1" applyFont="1" applyFill="1" applyBorder="1" applyAlignment="1" applyProtection="1">
      <alignment horizontal="right" indent="1"/>
      <protection locked="0"/>
    </xf>
    <xf numFmtId="171" fontId="7" fillId="23" borderId="14" xfId="53" applyNumberFormat="1" applyFont="1" applyFill="1" applyBorder="1" applyProtection="1">
      <alignment/>
      <protection locked="0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30" fillId="0" borderId="0" xfId="53" applyFont="1" applyBorder="1" applyAlignment="1" applyProtection="1">
      <alignment horizontal="center"/>
      <protection hidden="1"/>
    </xf>
    <xf numFmtId="0" fontId="28" fillId="0" borderId="0" xfId="53" applyFont="1" applyBorder="1" applyAlignment="1" applyProtection="1">
      <alignment horizontal="center"/>
      <protection hidden="1"/>
    </xf>
    <xf numFmtId="0" fontId="26" fillId="0" borderId="0" xfId="53" applyFont="1" applyBorder="1" applyAlignment="1" applyProtection="1">
      <alignment horizontal="center"/>
      <protection hidden="1"/>
    </xf>
    <xf numFmtId="0" fontId="4" fillId="0" borderId="0" xfId="53" applyFont="1" applyBorder="1" applyAlignment="1" applyProtection="1">
      <alignment horizontal="right"/>
      <protection hidden="1"/>
    </xf>
    <xf numFmtId="0" fontId="29" fillId="14" borderId="16" xfId="53" applyFont="1" applyFill="1" applyBorder="1" applyAlignment="1" applyProtection="1">
      <alignment horizontal="center" vertical="center"/>
      <protection hidden="1"/>
    </xf>
    <xf numFmtId="0" fontId="29" fillId="14" borderId="12" xfId="53" applyFont="1" applyFill="1" applyBorder="1" applyAlignment="1" applyProtection="1">
      <alignment horizontal="center" vertical="center"/>
      <protection hidden="1"/>
    </xf>
    <xf numFmtId="39" fontId="29" fillId="14" borderId="17" xfId="53" applyNumberFormat="1" applyFont="1" applyFill="1" applyBorder="1" applyAlignment="1" applyProtection="1">
      <alignment horizontal="center" vertical="center"/>
      <protection hidden="1"/>
    </xf>
    <xf numFmtId="39" fontId="29" fillId="14" borderId="18" xfId="53" applyNumberFormat="1" applyFont="1" applyFill="1" applyBorder="1" applyAlignment="1" applyProtection="1">
      <alignment horizontal="center" vertical="center"/>
      <protection hidden="1"/>
    </xf>
    <xf numFmtId="39" fontId="29" fillId="14" borderId="10" xfId="53" applyNumberFormat="1" applyFont="1" applyFill="1" applyBorder="1" applyAlignment="1" applyProtection="1">
      <alignment horizontal="center" vertical="center" wrapText="1"/>
      <protection hidden="1"/>
    </xf>
    <xf numFmtId="39" fontId="29" fillId="14" borderId="10" xfId="53" applyNumberFormat="1" applyFont="1" applyFill="1" applyBorder="1" applyAlignment="1" applyProtection="1">
      <alignment horizontal="center"/>
      <protection hidden="1"/>
    </xf>
    <xf numFmtId="39" fontId="29" fillId="14" borderId="11" xfId="53" applyNumberFormat="1" applyFont="1" applyFill="1" applyBorder="1" applyAlignment="1" applyProtection="1">
      <alignment horizontal="center" vertical="center"/>
      <protection hidden="1"/>
    </xf>
    <xf numFmtId="39" fontId="29" fillId="14" borderId="10" xfId="53" applyNumberFormat="1" applyFont="1" applyFill="1" applyBorder="1" applyAlignment="1" applyProtection="1">
      <alignment horizontal="center" vertical="center"/>
      <protection hidden="1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left"/>
      <protection hidden="1"/>
    </xf>
    <xf numFmtId="0" fontId="0" fillId="0" borderId="0" xfId="53" applyFont="1" applyBorder="1" applyAlignment="1" applyProtection="1">
      <alignment horizontal="left"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6" fillId="0" borderId="0" xfId="53" applyFont="1" applyBorder="1" applyAlignment="1" applyProtection="1">
      <alignment horizont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25">
      <selection activeCell="F52" sqref="F52"/>
    </sheetView>
  </sheetViews>
  <sheetFormatPr defaultColWidth="9.140625" defaultRowHeight="12.75"/>
  <cols>
    <col min="1" max="1" width="40.7109375" style="1" customWidth="1"/>
    <col min="2" max="8" width="16.7109375" style="2" customWidth="1"/>
    <col min="9" max="9" width="13.421875" style="1" bestFit="1" customWidth="1"/>
    <col min="10" max="16384" width="9.140625" style="1" customWidth="1"/>
  </cols>
  <sheetData>
    <row r="1" spans="1:8" ht="20.25">
      <c r="A1" s="52" t="s">
        <v>0</v>
      </c>
      <c r="B1" s="52"/>
      <c r="C1" s="52"/>
      <c r="D1" s="52"/>
      <c r="E1" s="52"/>
      <c r="F1" s="52"/>
      <c r="G1" s="52"/>
      <c r="H1" s="52"/>
    </row>
    <row r="2" spans="1:8" ht="15.75">
      <c r="A2" s="53" t="s">
        <v>1</v>
      </c>
      <c r="B2" s="53"/>
      <c r="C2" s="53"/>
      <c r="D2" s="53"/>
      <c r="E2" s="53"/>
      <c r="F2" s="53"/>
      <c r="G2" s="53"/>
      <c r="H2" s="53"/>
    </row>
    <row r="3" spans="1:8" ht="18">
      <c r="A3" s="54" t="s">
        <v>2</v>
      </c>
      <c r="B3" s="54"/>
      <c r="C3" s="54"/>
      <c r="D3" s="54"/>
      <c r="E3" s="54"/>
      <c r="F3" s="54"/>
      <c r="G3" s="54"/>
      <c r="H3" s="54"/>
    </row>
    <row r="4" spans="1:8" ht="18">
      <c r="A4" s="12" t="s">
        <v>3</v>
      </c>
      <c r="B4" s="6"/>
      <c r="C4" s="7"/>
      <c r="D4" s="7"/>
      <c r="E4" s="7"/>
      <c r="F4" s="7"/>
      <c r="G4" s="7"/>
      <c r="H4" s="7"/>
    </row>
    <row r="5" spans="1:8" ht="18">
      <c r="A5" s="12" t="s">
        <v>95</v>
      </c>
      <c r="B5" s="6"/>
      <c r="C5" s="7"/>
      <c r="D5" s="7"/>
      <c r="E5" s="7"/>
      <c r="F5" s="7"/>
      <c r="G5" s="7"/>
      <c r="H5" s="7"/>
    </row>
    <row r="6" spans="1:8" ht="13.5" thickBot="1">
      <c r="A6" s="55" t="s">
        <v>4</v>
      </c>
      <c r="B6" s="55"/>
      <c r="C6" s="55"/>
      <c r="D6" s="55"/>
      <c r="E6" s="55"/>
      <c r="F6" s="55"/>
      <c r="G6" s="55"/>
      <c r="H6" s="55"/>
    </row>
    <row r="7" spans="1:8" ht="19.5" customHeight="1" thickTop="1">
      <c r="A7" s="56" t="s">
        <v>40</v>
      </c>
      <c r="B7" s="58" t="s">
        <v>43</v>
      </c>
      <c r="C7" s="58"/>
      <c r="D7" s="58"/>
      <c r="E7" s="58"/>
      <c r="F7" s="58"/>
      <c r="G7" s="58"/>
      <c r="H7" s="59"/>
    </row>
    <row r="8" spans="1:8" ht="15" customHeight="1">
      <c r="A8" s="57"/>
      <c r="B8" s="60" t="s">
        <v>44</v>
      </c>
      <c r="C8" s="60" t="s">
        <v>45</v>
      </c>
      <c r="D8" s="61" t="s">
        <v>42</v>
      </c>
      <c r="E8" s="61"/>
      <c r="F8" s="61"/>
      <c r="G8" s="61"/>
      <c r="H8" s="62" t="s">
        <v>39</v>
      </c>
    </row>
    <row r="9" spans="1:8" ht="15" customHeight="1">
      <c r="A9" s="27" t="s">
        <v>41</v>
      </c>
      <c r="B9" s="60"/>
      <c r="C9" s="60"/>
      <c r="D9" s="26" t="s">
        <v>35</v>
      </c>
      <c r="E9" s="26" t="s">
        <v>36</v>
      </c>
      <c r="F9" s="26" t="s">
        <v>37</v>
      </c>
      <c r="G9" s="26" t="s">
        <v>38</v>
      </c>
      <c r="H9" s="62"/>
    </row>
    <row r="10" spans="1:8" ht="15" customHeight="1">
      <c r="A10" s="17" t="s">
        <v>5</v>
      </c>
      <c r="B10" s="15">
        <f>SUM(B11+B15+B18+B26+B30)</f>
        <v>442299800</v>
      </c>
      <c r="C10" s="15">
        <f>SUM(C11+C15+C18+C26+C30)</f>
        <v>444586418.82</v>
      </c>
      <c r="D10" s="15">
        <f>SUM(D11+D15+D18+D26+D30)</f>
        <v>65845683.919999994</v>
      </c>
      <c r="E10" s="25">
        <f aca="true" t="shared" si="0" ref="E10:E21">D10/C10</f>
        <v>0.14810547765890927</v>
      </c>
      <c r="F10" s="15">
        <f>SUM(F11+F15+F18+F26+F30)</f>
        <v>229047074.00999996</v>
      </c>
      <c r="G10" s="25">
        <f aca="true" t="shared" si="1" ref="G10:G21">F10/C10</f>
        <v>0.5151913425918987</v>
      </c>
      <c r="H10" s="16">
        <f>C10-F10</f>
        <v>215539344.81000003</v>
      </c>
    </row>
    <row r="11" spans="1:9" ht="15" customHeight="1">
      <c r="A11" s="28" t="s">
        <v>6</v>
      </c>
      <c r="B11" s="29">
        <f>SUM(B12:B14)</f>
        <v>170656760</v>
      </c>
      <c r="C11" s="29">
        <f>SUM(C12:C14)</f>
        <v>170656760</v>
      </c>
      <c r="D11" s="29">
        <f>SUM(D12:D14)</f>
        <v>22099494.58</v>
      </c>
      <c r="E11" s="30">
        <f t="shared" si="0"/>
        <v>0.1294967429359376</v>
      </c>
      <c r="F11" s="29">
        <f>SUM(F12:F14)</f>
        <v>92076726.67999999</v>
      </c>
      <c r="G11" s="30">
        <f t="shared" si="1"/>
        <v>0.5395433891982948</v>
      </c>
      <c r="H11" s="38">
        <f>C11-F11</f>
        <v>78580033.32000001</v>
      </c>
      <c r="I11" s="2"/>
    </row>
    <row r="12" spans="1:9" ht="15" customHeight="1">
      <c r="A12" s="23" t="s">
        <v>32</v>
      </c>
      <c r="B12" s="8">
        <v>152697660</v>
      </c>
      <c r="C12" s="8">
        <v>152697660</v>
      </c>
      <c r="D12" s="8">
        <v>20608615.74</v>
      </c>
      <c r="E12" s="24">
        <f t="shared" si="0"/>
        <v>0.13496353342939243</v>
      </c>
      <c r="F12" s="8">
        <v>88875451.27</v>
      </c>
      <c r="G12" s="24">
        <f t="shared" si="1"/>
        <v>0.5820354501175722</v>
      </c>
      <c r="H12" s="9">
        <f aca="true" t="shared" si="2" ref="H12:H47">C12-F12</f>
        <v>63822208.730000004</v>
      </c>
      <c r="I12" s="2"/>
    </row>
    <row r="13" spans="1:9" ht="15" customHeight="1">
      <c r="A13" s="23" t="s">
        <v>33</v>
      </c>
      <c r="B13" s="8">
        <v>7959100</v>
      </c>
      <c r="C13" s="8">
        <v>7959100</v>
      </c>
      <c r="D13" s="8">
        <v>1193222.86</v>
      </c>
      <c r="E13" s="24">
        <f t="shared" si="0"/>
        <v>0.14991932002362077</v>
      </c>
      <c r="F13" s="8">
        <v>2351828.77</v>
      </c>
      <c r="G13" s="24">
        <f t="shared" si="1"/>
        <v>0.2954892852206908</v>
      </c>
      <c r="H13" s="9">
        <f t="shared" si="2"/>
        <v>5607271.23</v>
      </c>
      <c r="I13" s="2"/>
    </row>
    <row r="14" spans="1:9" ht="15" customHeight="1">
      <c r="A14" s="23" t="s">
        <v>34</v>
      </c>
      <c r="B14" s="8">
        <v>10000000</v>
      </c>
      <c r="C14" s="8">
        <v>10000000</v>
      </c>
      <c r="D14" s="8">
        <v>297655.98</v>
      </c>
      <c r="E14" s="24">
        <f t="shared" si="0"/>
        <v>0.029765597999999997</v>
      </c>
      <c r="F14" s="8">
        <v>849446.64</v>
      </c>
      <c r="G14" s="24">
        <f t="shared" si="1"/>
        <v>0.084944664</v>
      </c>
      <c r="H14" s="9">
        <f t="shared" si="2"/>
        <v>9150553.36</v>
      </c>
      <c r="I14" s="2"/>
    </row>
    <row r="15" spans="1:8" ht="15" customHeight="1">
      <c r="A15" s="28" t="s">
        <v>7</v>
      </c>
      <c r="B15" s="29">
        <f>SUM(B16:B17)</f>
        <v>10160100</v>
      </c>
      <c r="C15" s="29">
        <f>SUM(C16:C17)</f>
        <v>10160100</v>
      </c>
      <c r="D15" s="29">
        <f>SUM(D16:D17)</f>
        <v>1355471.71</v>
      </c>
      <c r="E15" s="30">
        <f t="shared" si="0"/>
        <v>0.1334112567789687</v>
      </c>
      <c r="F15" s="29">
        <f>SUM(F16:F17)</f>
        <v>3878495.85</v>
      </c>
      <c r="G15" s="30">
        <f t="shared" si="1"/>
        <v>0.3817379602562967</v>
      </c>
      <c r="H15" s="38">
        <f t="shared" si="2"/>
        <v>6281604.15</v>
      </c>
    </row>
    <row r="16" spans="1:8" ht="15" customHeight="1">
      <c r="A16" s="23" t="s">
        <v>46</v>
      </c>
      <c r="B16" s="8">
        <v>160100</v>
      </c>
      <c r="C16" s="8">
        <v>160100</v>
      </c>
      <c r="D16" s="8">
        <v>20155.58</v>
      </c>
      <c r="E16" s="24">
        <f t="shared" si="0"/>
        <v>0.12589369144284823</v>
      </c>
      <c r="F16" s="8">
        <v>57886.97</v>
      </c>
      <c r="G16" s="24">
        <f t="shared" si="1"/>
        <v>0.3615675827607745</v>
      </c>
      <c r="H16" s="9">
        <f t="shared" si="2"/>
        <v>102213.03</v>
      </c>
    </row>
    <row r="17" spans="1:8" ht="15" customHeight="1">
      <c r="A17" s="23" t="s">
        <v>47</v>
      </c>
      <c r="B17" s="8">
        <v>10000000</v>
      </c>
      <c r="C17" s="8">
        <v>10000000</v>
      </c>
      <c r="D17" s="8">
        <v>1335316.13</v>
      </c>
      <c r="E17" s="24">
        <f t="shared" si="0"/>
        <v>0.133531613</v>
      </c>
      <c r="F17" s="8">
        <v>3820608.88</v>
      </c>
      <c r="G17" s="24">
        <f t="shared" si="1"/>
        <v>0.382060888</v>
      </c>
      <c r="H17" s="9">
        <f t="shared" si="2"/>
        <v>6179391.12</v>
      </c>
    </row>
    <row r="18" spans="1:8" ht="15" customHeight="1">
      <c r="A18" s="28" t="s">
        <v>8</v>
      </c>
      <c r="B18" s="29">
        <f>SUM(B19:B22)</f>
        <v>5332700</v>
      </c>
      <c r="C18" s="29">
        <f>SUM(C19:C22)</f>
        <v>5332700</v>
      </c>
      <c r="D18" s="29">
        <f>SUM(D19:D22)</f>
        <v>793695.53</v>
      </c>
      <c r="E18" s="30">
        <f t="shared" si="0"/>
        <v>0.1488355861008495</v>
      </c>
      <c r="F18" s="29">
        <f>SUM(F19:F22)</f>
        <v>2108460.74</v>
      </c>
      <c r="G18" s="30">
        <f t="shared" si="1"/>
        <v>0.395383340521687</v>
      </c>
      <c r="H18" s="38">
        <f t="shared" si="2"/>
        <v>3224239.26</v>
      </c>
    </row>
    <row r="19" spans="1:8" ht="15" customHeight="1">
      <c r="A19" s="23" t="s">
        <v>48</v>
      </c>
      <c r="B19" s="8">
        <v>9500</v>
      </c>
      <c r="C19" s="8">
        <v>9500</v>
      </c>
      <c r="D19" s="8">
        <v>1733.52</v>
      </c>
      <c r="E19" s="24">
        <f t="shared" si="0"/>
        <v>0.1824757894736842</v>
      </c>
      <c r="F19" s="8">
        <v>4017.02</v>
      </c>
      <c r="G19" s="24">
        <f t="shared" si="1"/>
        <v>0.42284421052631577</v>
      </c>
      <c r="H19" s="9">
        <f t="shared" si="2"/>
        <v>5482.98</v>
      </c>
    </row>
    <row r="20" spans="1:8" ht="15" customHeight="1">
      <c r="A20" s="23" t="s">
        <v>49</v>
      </c>
      <c r="B20" s="8">
        <v>5078900</v>
      </c>
      <c r="C20" s="8">
        <v>5078900</v>
      </c>
      <c r="D20" s="8">
        <v>759062.01</v>
      </c>
      <c r="E20" s="24">
        <f t="shared" si="0"/>
        <v>0.1494540176022367</v>
      </c>
      <c r="F20" s="8">
        <v>2005743.72</v>
      </c>
      <c r="G20" s="24">
        <f t="shared" si="1"/>
        <v>0.3949169544586426</v>
      </c>
      <c r="H20" s="9">
        <f t="shared" si="2"/>
        <v>3073156.2800000003</v>
      </c>
    </row>
    <row r="21" spans="1:8" ht="15" customHeight="1">
      <c r="A21" s="23" t="s">
        <v>50</v>
      </c>
      <c r="B21" s="8">
        <v>244300</v>
      </c>
      <c r="C21" s="8">
        <v>244300</v>
      </c>
      <c r="D21" s="8">
        <v>32900</v>
      </c>
      <c r="E21" s="24">
        <f t="shared" si="0"/>
        <v>0.1346704871060172</v>
      </c>
      <c r="F21" s="8">
        <v>98700</v>
      </c>
      <c r="G21" s="24">
        <f t="shared" si="1"/>
        <v>0.4040114613180516</v>
      </c>
      <c r="H21" s="9">
        <f t="shared" si="2"/>
        <v>145600</v>
      </c>
    </row>
    <row r="22" spans="1:8" ht="15" customHeight="1">
      <c r="A22" s="23" t="s">
        <v>51</v>
      </c>
      <c r="B22" s="8">
        <v>0</v>
      </c>
      <c r="C22" s="8">
        <v>0</v>
      </c>
      <c r="D22" s="8">
        <v>0</v>
      </c>
      <c r="E22" s="32" t="s">
        <v>52</v>
      </c>
      <c r="F22" s="8">
        <v>0</v>
      </c>
      <c r="G22" s="32" t="s">
        <v>52</v>
      </c>
      <c r="H22" s="9">
        <f t="shared" si="2"/>
        <v>0</v>
      </c>
    </row>
    <row r="23" spans="1:8" ht="15" customHeight="1">
      <c r="A23" s="28" t="s">
        <v>53</v>
      </c>
      <c r="B23" s="29">
        <v>0</v>
      </c>
      <c r="C23" s="29">
        <v>0</v>
      </c>
      <c r="D23" s="29">
        <v>0</v>
      </c>
      <c r="E23" s="33" t="s">
        <v>52</v>
      </c>
      <c r="F23" s="29">
        <v>0</v>
      </c>
      <c r="G23" s="29">
        <v>0</v>
      </c>
      <c r="H23" s="31">
        <f t="shared" si="2"/>
        <v>0</v>
      </c>
    </row>
    <row r="24" spans="1:8" ht="15" customHeight="1">
      <c r="A24" s="28" t="s">
        <v>54</v>
      </c>
      <c r="B24" s="29">
        <v>0</v>
      </c>
      <c r="C24" s="29">
        <v>0</v>
      </c>
      <c r="D24" s="29">
        <v>0</v>
      </c>
      <c r="E24" s="33" t="s">
        <v>52</v>
      </c>
      <c r="F24" s="29">
        <v>0</v>
      </c>
      <c r="G24" s="29">
        <v>0</v>
      </c>
      <c r="H24" s="31">
        <f t="shared" si="2"/>
        <v>0</v>
      </c>
    </row>
    <row r="25" spans="1:8" ht="15" customHeight="1">
      <c r="A25" s="28" t="s">
        <v>55</v>
      </c>
      <c r="B25" s="29">
        <v>0</v>
      </c>
      <c r="C25" s="29">
        <v>0</v>
      </c>
      <c r="D25" s="29">
        <v>0</v>
      </c>
      <c r="E25" s="33" t="s">
        <v>52</v>
      </c>
      <c r="F25" s="29">
        <v>0</v>
      </c>
      <c r="G25" s="29">
        <v>0</v>
      </c>
      <c r="H25" s="31">
        <f t="shared" si="2"/>
        <v>0</v>
      </c>
    </row>
    <row r="26" spans="1:9" ht="15" customHeight="1">
      <c r="A26" s="28" t="s">
        <v>9</v>
      </c>
      <c r="B26" s="29">
        <f>SUM(B27+B28-B29)</f>
        <v>233729650</v>
      </c>
      <c r="C26" s="29">
        <f>SUM(C27+C28-C29)</f>
        <v>235710294.81</v>
      </c>
      <c r="D26" s="29">
        <f>SUM(D27+D28-D29)</f>
        <v>38032386.419999994</v>
      </c>
      <c r="E26" s="30">
        <f aca="true" t="shared" si="3" ref="E26:E38">D26/C26</f>
        <v>0.16135225001800163</v>
      </c>
      <c r="F26" s="29">
        <f>SUM(F27+F28-F29)</f>
        <v>119240771.81999998</v>
      </c>
      <c r="G26" s="30">
        <f aca="true" t="shared" si="4" ref="G26:G38">F26/C26</f>
        <v>0.5058785061387195</v>
      </c>
      <c r="H26" s="38">
        <f t="shared" si="2"/>
        <v>116469522.99000002</v>
      </c>
      <c r="I26" s="2"/>
    </row>
    <row r="27" spans="1:9" ht="15" customHeight="1">
      <c r="A27" s="23" t="s">
        <v>56</v>
      </c>
      <c r="B27" s="8">
        <v>261501010</v>
      </c>
      <c r="C27" s="8">
        <v>262343621.68</v>
      </c>
      <c r="D27" s="8">
        <v>42052507.29</v>
      </c>
      <c r="E27" s="24">
        <f t="shared" si="3"/>
        <v>0.1602955201300627</v>
      </c>
      <c r="F27" s="8">
        <v>134366594.2</v>
      </c>
      <c r="G27" s="24">
        <f t="shared" si="4"/>
        <v>0.512177857954164</v>
      </c>
      <c r="H27" s="9">
        <f t="shared" si="2"/>
        <v>127977027.48000002</v>
      </c>
      <c r="I27" s="2"/>
    </row>
    <row r="28" spans="1:9" ht="15" customHeight="1">
      <c r="A28" s="23" t="s">
        <v>57</v>
      </c>
      <c r="B28" s="8">
        <v>6654000</v>
      </c>
      <c r="C28" s="8">
        <v>7792033.13</v>
      </c>
      <c r="D28" s="8">
        <v>1431999.62</v>
      </c>
      <c r="E28" s="24">
        <f t="shared" si="3"/>
        <v>0.1837774039341129</v>
      </c>
      <c r="F28" s="8">
        <v>3044431.92</v>
      </c>
      <c r="G28" s="24">
        <f t="shared" si="4"/>
        <v>0.3907108541772845</v>
      </c>
      <c r="H28" s="9">
        <f t="shared" si="2"/>
        <v>4747601.21</v>
      </c>
      <c r="I28" s="2"/>
    </row>
    <row r="29" spans="1:9" ht="15" customHeight="1">
      <c r="A29" s="23" t="s">
        <v>29</v>
      </c>
      <c r="B29" s="8">
        <v>34425360</v>
      </c>
      <c r="C29" s="8">
        <v>34425360</v>
      </c>
      <c r="D29" s="8">
        <v>5452120.49</v>
      </c>
      <c r="E29" s="24">
        <f t="shared" si="3"/>
        <v>0.15837511909824617</v>
      </c>
      <c r="F29" s="8">
        <v>18170254.3</v>
      </c>
      <c r="G29" s="24">
        <f t="shared" si="4"/>
        <v>0.5278159560277657</v>
      </c>
      <c r="H29" s="9">
        <f t="shared" si="2"/>
        <v>16255105.7</v>
      </c>
      <c r="I29" s="2"/>
    </row>
    <row r="30" spans="1:8" ht="15" customHeight="1">
      <c r="A30" s="28" t="s">
        <v>10</v>
      </c>
      <c r="B30" s="29">
        <f>SUM(B31:B34)</f>
        <v>22420590</v>
      </c>
      <c r="C30" s="29">
        <f>SUM(C31:C34)</f>
        <v>22726564.009999998</v>
      </c>
      <c r="D30" s="29">
        <f>SUM(D31:D34)</f>
        <v>3564635.6800000006</v>
      </c>
      <c r="E30" s="30">
        <f t="shared" si="3"/>
        <v>0.15684886102586879</v>
      </c>
      <c r="F30" s="29">
        <f>SUM(F31:F34)</f>
        <v>11742618.92</v>
      </c>
      <c r="G30" s="30">
        <f t="shared" si="4"/>
        <v>0.5166913447555507</v>
      </c>
      <c r="H30" s="38">
        <f t="shared" si="2"/>
        <v>10983945.089999998</v>
      </c>
    </row>
    <row r="31" spans="1:8" ht="15" customHeight="1">
      <c r="A31" s="23" t="s">
        <v>58</v>
      </c>
      <c r="B31" s="8">
        <v>9660900</v>
      </c>
      <c r="C31" s="8">
        <v>9916874.01</v>
      </c>
      <c r="D31" s="8">
        <v>2379288.72</v>
      </c>
      <c r="E31" s="24">
        <f t="shared" si="3"/>
        <v>0.23992325783314053</v>
      </c>
      <c r="F31" s="8">
        <v>5810084.07</v>
      </c>
      <c r="G31" s="24">
        <f t="shared" si="4"/>
        <v>0.5858785807040822</v>
      </c>
      <c r="H31" s="9">
        <f t="shared" si="2"/>
        <v>4106789.9399999995</v>
      </c>
    </row>
    <row r="32" spans="1:8" ht="15" customHeight="1">
      <c r="A32" s="23" t="s">
        <v>59</v>
      </c>
      <c r="B32" s="8">
        <v>437290</v>
      </c>
      <c r="C32" s="8">
        <v>437290</v>
      </c>
      <c r="D32" s="8">
        <v>72219.24</v>
      </c>
      <c r="E32" s="24">
        <f t="shared" si="3"/>
        <v>0.16515182144572252</v>
      </c>
      <c r="F32" s="8">
        <v>341365.34</v>
      </c>
      <c r="G32" s="24">
        <f t="shared" si="4"/>
        <v>0.7806383406892452</v>
      </c>
      <c r="H32" s="9">
        <f t="shared" si="2"/>
        <v>95924.65999999997</v>
      </c>
    </row>
    <row r="33" spans="1:8" ht="15" customHeight="1">
      <c r="A33" s="23" t="s">
        <v>60</v>
      </c>
      <c r="B33" s="8">
        <v>10282100</v>
      </c>
      <c r="C33" s="8">
        <v>10282100</v>
      </c>
      <c r="D33" s="8">
        <v>841238.6</v>
      </c>
      <c r="E33" s="24">
        <f t="shared" si="3"/>
        <v>0.08181583528656597</v>
      </c>
      <c r="F33" s="8">
        <v>2356928.15</v>
      </c>
      <c r="G33" s="24">
        <f t="shared" si="4"/>
        <v>0.2292263399500102</v>
      </c>
      <c r="H33" s="9">
        <f t="shared" si="2"/>
        <v>7925171.85</v>
      </c>
    </row>
    <row r="34" spans="1:8" ht="15" customHeight="1">
      <c r="A34" s="23" t="s">
        <v>61</v>
      </c>
      <c r="B34" s="8">
        <v>2040300</v>
      </c>
      <c r="C34" s="8">
        <v>2090300</v>
      </c>
      <c r="D34" s="8">
        <v>271889.12</v>
      </c>
      <c r="E34" s="24">
        <f t="shared" si="3"/>
        <v>0.13007181744247237</v>
      </c>
      <c r="F34" s="8">
        <v>3234241.36</v>
      </c>
      <c r="G34" s="24">
        <f t="shared" si="4"/>
        <v>1.5472618093096684</v>
      </c>
      <c r="H34" s="9">
        <f t="shared" si="2"/>
        <v>-1143941.3599999999</v>
      </c>
    </row>
    <row r="35" spans="1:8" ht="15" customHeight="1">
      <c r="A35" s="17" t="s">
        <v>11</v>
      </c>
      <c r="B35" s="15">
        <f>SUM(B36+B38+B41+B42+B46)</f>
        <v>30700200</v>
      </c>
      <c r="C35" s="15">
        <f>SUM(C36+C38+C41+C42+C46)</f>
        <v>36117652.17</v>
      </c>
      <c r="D35" s="15">
        <f>SUM(D36+D38+D41+D42+D46)</f>
        <v>4468582.94</v>
      </c>
      <c r="E35" s="25">
        <f t="shared" si="3"/>
        <v>0.12372296291483999</v>
      </c>
      <c r="F35" s="15">
        <f>SUM(F36+F38+F41+F42+F46)</f>
        <v>7116327.21</v>
      </c>
      <c r="G35" s="25">
        <f t="shared" si="4"/>
        <v>0.19703183298029972</v>
      </c>
      <c r="H35" s="16">
        <f t="shared" si="2"/>
        <v>29001324.96</v>
      </c>
    </row>
    <row r="36" spans="1:8" ht="15" customHeight="1">
      <c r="A36" s="28" t="s">
        <v>12</v>
      </c>
      <c r="B36" s="29">
        <f>SUM(B37)</f>
        <v>21010000</v>
      </c>
      <c r="C36" s="29">
        <f>SUM(C37)</f>
        <v>21448499.03</v>
      </c>
      <c r="D36" s="29">
        <f>SUM(D37)</f>
        <v>1651928.53</v>
      </c>
      <c r="E36" s="30">
        <f t="shared" si="3"/>
        <v>0.07701837446477951</v>
      </c>
      <c r="F36" s="29">
        <f>SUM(F37)</f>
        <v>2829056.66</v>
      </c>
      <c r="G36" s="30">
        <f t="shared" si="4"/>
        <v>0.13189998311970458</v>
      </c>
      <c r="H36" s="38">
        <f t="shared" si="2"/>
        <v>18619442.37</v>
      </c>
    </row>
    <row r="37" spans="1:8" ht="15" customHeight="1">
      <c r="A37" s="23" t="s">
        <v>12</v>
      </c>
      <c r="B37" s="8">
        <v>21010000</v>
      </c>
      <c r="C37" s="8">
        <v>21448499.03</v>
      </c>
      <c r="D37" s="8">
        <v>1651928.53</v>
      </c>
      <c r="E37" s="24">
        <f t="shared" si="3"/>
        <v>0.07701837446477951</v>
      </c>
      <c r="F37" s="8">
        <v>2829056.66</v>
      </c>
      <c r="G37" s="24">
        <f t="shared" si="4"/>
        <v>0.13189998311970458</v>
      </c>
      <c r="H37" s="9">
        <f t="shared" si="2"/>
        <v>18619442.37</v>
      </c>
    </row>
    <row r="38" spans="1:8" ht="15" customHeight="1">
      <c r="A38" s="28" t="s">
        <v>13</v>
      </c>
      <c r="B38" s="29">
        <f>SUM(B39:B40)</f>
        <v>50000</v>
      </c>
      <c r="C38" s="29">
        <f>SUM(C39:C40)</f>
        <v>50000</v>
      </c>
      <c r="D38" s="29">
        <f>SUM(D39:D40)</f>
        <v>0</v>
      </c>
      <c r="E38" s="30">
        <f t="shared" si="3"/>
        <v>0</v>
      </c>
      <c r="F38" s="29">
        <f>SUM(F39:F40)</f>
        <v>0</v>
      </c>
      <c r="G38" s="30">
        <f t="shared" si="4"/>
        <v>0</v>
      </c>
      <c r="H38" s="38">
        <f t="shared" si="2"/>
        <v>50000</v>
      </c>
    </row>
    <row r="39" spans="1:8" ht="15" customHeight="1">
      <c r="A39" s="23" t="s">
        <v>62</v>
      </c>
      <c r="B39" s="8">
        <v>0</v>
      </c>
      <c r="C39" s="8">
        <v>0</v>
      </c>
      <c r="D39" s="8">
        <v>0</v>
      </c>
      <c r="E39" s="32" t="s">
        <v>52</v>
      </c>
      <c r="F39" s="8">
        <v>0</v>
      </c>
      <c r="G39" s="32" t="s">
        <v>52</v>
      </c>
      <c r="H39" s="9">
        <f t="shared" si="2"/>
        <v>0</v>
      </c>
    </row>
    <row r="40" spans="1:8" ht="15" customHeight="1">
      <c r="A40" s="23" t="s">
        <v>63</v>
      </c>
      <c r="B40" s="8">
        <v>50000</v>
      </c>
      <c r="C40" s="8">
        <v>50000</v>
      </c>
      <c r="D40" s="8">
        <v>0</v>
      </c>
      <c r="E40" s="24">
        <f>D40/C40</f>
        <v>0</v>
      </c>
      <c r="F40" s="8">
        <v>0</v>
      </c>
      <c r="G40" s="24">
        <f>F40/C40</f>
        <v>0</v>
      </c>
      <c r="H40" s="9">
        <f t="shared" si="2"/>
        <v>50000</v>
      </c>
    </row>
    <row r="41" spans="1:8" ht="15" customHeight="1">
      <c r="A41" s="28" t="s">
        <v>14</v>
      </c>
      <c r="B41" s="29">
        <v>0</v>
      </c>
      <c r="C41" s="29">
        <v>0</v>
      </c>
      <c r="D41" s="29">
        <v>0</v>
      </c>
      <c r="E41" s="33" t="s">
        <v>52</v>
      </c>
      <c r="F41" s="29">
        <v>0</v>
      </c>
      <c r="G41" s="29">
        <v>0</v>
      </c>
      <c r="H41" s="31">
        <f t="shared" si="2"/>
        <v>0</v>
      </c>
    </row>
    <row r="42" spans="1:8" ht="15" customHeight="1">
      <c r="A42" s="28" t="s">
        <v>15</v>
      </c>
      <c r="B42" s="29">
        <f>SUM(B43:B45)</f>
        <v>9640200</v>
      </c>
      <c r="C42" s="29">
        <f>SUM(C43:C45)</f>
        <v>14619153.14</v>
      </c>
      <c r="D42" s="29">
        <f>SUM(D43:D45)</f>
        <v>2816654.41</v>
      </c>
      <c r="E42" s="30">
        <f>D42/C42</f>
        <v>0.19266878067603305</v>
      </c>
      <c r="F42" s="29">
        <f>SUM(F43:F45)</f>
        <v>4287270.55</v>
      </c>
      <c r="G42" s="30">
        <f>F42/C42</f>
        <v>0.2932639468882395</v>
      </c>
      <c r="H42" s="38">
        <f t="shared" si="2"/>
        <v>10331882.59</v>
      </c>
    </row>
    <row r="43" spans="1:8" ht="15" customHeight="1">
      <c r="A43" s="23" t="s">
        <v>56</v>
      </c>
      <c r="B43" s="8">
        <v>220200</v>
      </c>
      <c r="C43" s="8">
        <v>220200</v>
      </c>
      <c r="D43" s="8">
        <v>0</v>
      </c>
      <c r="E43" s="24">
        <f>D43/C43</f>
        <v>0</v>
      </c>
      <c r="F43" s="8">
        <v>0</v>
      </c>
      <c r="G43" s="24">
        <f>F43/C43</f>
        <v>0</v>
      </c>
      <c r="H43" s="9">
        <f t="shared" si="2"/>
        <v>220200</v>
      </c>
    </row>
    <row r="44" spans="1:8" ht="15" customHeight="1">
      <c r="A44" s="23" t="s">
        <v>64</v>
      </c>
      <c r="B44" s="8">
        <v>0</v>
      </c>
      <c r="C44" s="8">
        <v>0</v>
      </c>
      <c r="D44" s="8">
        <v>0</v>
      </c>
      <c r="E44" s="32" t="s">
        <v>52</v>
      </c>
      <c r="F44" s="8">
        <v>0</v>
      </c>
      <c r="G44" s="32" t="s">
        <v>52</v>
      </c>
      <c r="H44" s="9">
        <f t="shared" si="2"/>
        <v>0</v>
      </c>
    </row>
    <row r="45" spans="1:8" ht="15" customHeight="1">
      <c r="A45" s="23" t="s">
        <v>57</v>
      </c>
      <c r="B45" s="8">
        <v>9420000</v>
      </c>
      <c r="C45" s="8">
        <v>14398953.14</v>
      </c>
      <c r="D45" s="8">
        <v>2816654.41</v>
      </c>
      <c r="E45" s="24">
        <f>D45/C45</f>
        <v>0.19561522164937054</v>
      </c>
      <c r="F45" s="8">
        <v>4287270.55</v>
      </c>
      <c r="G45" s="24">
        <f>F45/C45</f>
        <v>0.2977487674496314</v>
      </c>
      <c r="H45" s="9">
        <f t="shared" si="2"/>
        <v>10111682.59</v>
      </c>
    </row>
    <row r="46" spans="1:8" ht="15" customHeight="1">
      <c r="A46" s="28" t="s">
        <v>16</v>
      </c>
      <c r="B46" s="29">
        <v>0</v>
      </c>
      <c r="C46" s="29">
        <v>0</v>
      </c>
      <c r="D46" s="29">
        <v>0</v>
      </c>
      <c r="E46" s="33" t="s">
        <v>52</v>
      </c>
      <c r="F46" s="29">
        <v>0</v>
      </c>
      <c r="G46" s="29">
        <v>0</v>
      </c>
      <c r="H46" s="31">
        <f t="shared" si="2"/>
        <v>0</v>
      </c>
    </row>
    <row r="47" spans="1:8" ht="15" customHeight="1">
      <c r="A47" s="14" t="s">
        <v>17</v>
      </c>
      <c r="B47" s="15">
        <f>SUM(B10+B35)</f>
        <v>473000000</v>
      </c>
      <c r="C47" s="15">
        <f>SUM(C10+C35)</f>
        <v>480704070.99</v>
      </c>
      <c r="D47" s="15">
        <f>SUM(D10+D35)</f>
        <v>70314266.86</v>
      </c>
      <c r="E47" s="25">
        <f>D47/C47</f>
        <v>0.14627349985863283</v>
      </c>
      <c r="F47" s="15">
        <f>SUM(F10+F35)</f>
        <v>236163401.21999997</v>
      </c>
      <c r="G47" s="25">
        <f>F47/C47</f>
        <v>0.49128645974149204</v>
      </c>
      <c r="H47" s="16">
        <f t="shared" si="2"/>
        <v>244540669.77000004</v>
      </c>
    </row>
    <row r="48" spans="1:8" s="34" customFormat="1" ht="15" customHeight="1">
      <c r="A48" s="44" t="s">
        <v>65</v>
      </c>
      <c r="B48" s="15">
        <v>0</v>
      </c>
      <c r="C48" s="15">
        <v>0</v>
      </c>
      <c r="D48" s="15">
        <v>0</v>
      </c>
      <c r="E48" s="45" t="s">
        <v>52</v>
      </c>
      <c r="F48" s="15"/>
      <c r="G48" s="46">
        <v>0</v>
      </c>
      <c r="H48" s="16">
        <v>0</v>
      </c>
    </row>
    <row r="49" spans="1:8" s="34" customFormat="1" ht="15" customHeight="1">
      <c r="A49" s="44" t="s">
        <v>66</v>
      </c>
      <c r="B49" s="15">
        <f aca="true" t="shared" si="5" ref="B49:G49">B47</f>
        <v>473000000</v>
      </c>
      <c r="C49" s="15">
        <f t="shared" si="5"/>
        <v>480704070.99</v>
      </c>
      <c r="D49" s="15">
        <f t="shared" si="5"/>
        <v>70314266.86</v>
      </c>
      <c r="E49" s="25">
        <f t="shared" si="5"/>
        <v>0.14627349985863283</v>
      </c>
      <c r="F49" s="15">
        <f>F47+F48</f>
        <v>236163401.21999997</v>
      </c>
      <c r="G49" s="25">
        <f t="shared" si="5"/>
        <v>0.49128645974149204</v>
      </c>
      <c r="H49" s="16">
        <f>H47-F48</f>
        <v>244540669.77000004</v>
      </c>
    </row>
    <row r="50" spans="1:8" s="34" customFormat="1" ht="15" customHeight="1">
      <c r="A50" s="47" t="s">
        <v>67</v>
      </c>
      <c r="B50" s="15">
        <v>0</v>
      </c>
      <c r="C50" s="15">
        <v>0</v>
      </c>
      <c r="D50" s="15">
        <v>0</v>
      </c>
      <c r="E50" s="45" t="s">
        <v>52</v>
      </c>
      <c r="F50" s="15">
        <v>11775200.34</v>
      </c>
      <c r="G50" s="46">
        <v>0</v>
      </c>
      <c r="H50" s="16">
        <v>0</v>
      </c>
    </row>
    <row r="51" spans="1:8" s="34" customFormat="1" ht="15" customHeight="1" thickBot="1">
      <c r="A51" s="48" t="s">
        <v>68</v>
      </c>
      <c r="B51" s="20">
        <v>0</v>
      </c>
      <c r="C51" s="20">
        <v>0</v>
      </c>
      <c r="D51" s="20">
        <v>0</v>
      </c>
      <c r="E51" s="49" t="s">
        <v>52</v>
      </c>
      <c r="F51" s="20">
        <f>F50</f>
        <v>11775200.34</v>
      </c>
      <c r="G51" s="50">
        <v>0</v>
      </c>
      <c r="H51" s="43">
        <v>0</v>
      </c>
    </row>
    <row r="52" spans="1:8" s="34" customFormat="1" ht="15" customHeight="1" thickTop="1">
      <c r="A52" s="35"/>
      <c r="B52" s="36"/>
      <c r="C52" s="36"/>
      <c r="D52" s="36"/>
      <c r="E52" s="37"/>
      <c r="F52" s="36"/>
      <c r="G52" s="37"/>
      <c r="H52" s="36"/>
    </row>
    <row r="53" spans="1:8" ht="14.25">
      <c r="A53" s="21" t="s">
        <v>22</v>
      </c>
      <c r="B53" s="51" t="s">
        <v>23</v>
      </c>
      <c r="C53" s="51"/>
      <c r="D53" s="51" t="s">
        <v>92</v>
      </c>
      <c r="E53" s="51"/>
      <c r="F53" s="51"/>
      <c r="G53" s="51" t="s">
        <v>94</v>
      </c>
      <c r="H53" s="51"/>
    </row>
    <row r="54" spans="1:8" ht="14.25">
      <c r="A54" s="21" t="s">
        <v>25</v>
      </c>
      <c r="B54" s="51" t="s">
        <v>26</v>
      </c>
      <c r="C54" s="51"/>
      <c r="D54" s="51" t="s">
        <v>93</v>
      </c>
      <c r="E54" s="51"/>
      <c r="F54" s="51"/>
      <c r="G54" s="51" t="s">
        <v>24</v>
      </c>
      <c r="H54" s="51"/>
    </row>
    <row r="55" spans="1:9" ht="15">
      <c r="A55" s="21" t="s">
        <v>27</v>
      </c>
      <c r="B55" s="51" t="s">
        <v>28</v>
      </c>
      <c r="C55" s="51"/>
      <c r="D55" s="51"/>
      <c r="E55" s="51"/>
      <c r="F55" s="51"/>
      <c r="G55" s="51"/>
      <c r="H55" s="51"/>
      <c r="I55" s="3"/>
    </row>
    <row r="56" spans="1:8" ht="15">
      <c r="A56" s="4"/>
      <c r="B56" s="5"/>
      <c r="C56" s="5"/>
      <c r="D56" s="5"/>
      <c r="E56" s="5"/>
      <c r="F56" s="5"/>
      <c r="G56" s="5"/>
      <c r="H56" s="5"/>
    </row>
  </sheetData>
  <sheetProtection selectLockedCells="1"/>
  <mergeCells count="19">
    <mergeCell ref="A7:A8"/>
    <mergeCell ref="B7:H7"/>
    <mergeCell ref="B8:B9"/>
    <mergeCell ref="C8:C9"/>
    <mergeCell ref="D8:G8"/>
    <mergeCell ref="H8:H9"/>
    <mergeCell ref="A1:H1"/>
    <mergeCell ref="A2:H2"/>
    <mergeCell ref="A3:H3"/>
    <mergeCell ref="A6:H6"/>
    <mergeCell ref="D55:F55"/>
    <mergeCell ref="G55:H55"/>
    <mergeCell ref="B53:C53"/>
    <mergeCell ref="D53:F53"/>
    <mergeCell ref="G53:H53"/>
    <mergeCell ref="B54:C54"/>
    <mergeCell ref="B55:C55"/>
    <mergeCell ref="D54:F54"/>
    <mergeCell ref="G54:H54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34" max="7" man="1"/>
  </rowBreaks>
  <ignoredErrors>
    <ignoredError sqref="C11:D11 F11 G26:G29 B26:D26 B30:D30 F26 F30 G30:G34 H26 H30 H18 H15 B15:D15 F15" unlockedFormula="1"/>
    <ignoredError sqref="G11:G14 G15:G21 E12:E14 E15:E21 E11 E26:E29 E30:E34 B18:D18 F18" formula="1" unlockedFormula="1"/>
    <ignoredError sqref="B18:D18 F18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PageLayoutView="0" workbookViewId="0" topLeftCell="A1">
      <selection activeCell="J18" sqref="J18"/>
    </sheetView>
  </sheetViews>
  <sheetFormatPr defaultColWidth="9.140625" defaultRowHeight="12.75"/>
  <cols>
    <col min="1" max="1" width="40.7109375" style="1" customWidth="1"/>
    <col min="2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8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8">
      <c r="A4" s="12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8">
      <c r="A5" s="12" t="s">
        <v>95</v>
      </c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s="34" customFormat="1" ht="15" customHeight="1" thickTop="1">
      <c r="A7" s="56" t="s">
        <v>70</v>
      </c>
      <c r="B7" s="58" t="s">
        <v>69</v>
      </c>
      <c r="C7" s="58"/>
      <c r="D7" s="58"/>
      <c r="E7" s="58"/>
      <c r="F7" s="58"/>
      <c r="G7" s="58"/>
      <c r="H7" s="58"/>
      <c r="I7" s="58"/>
      <c r="J7" s="58"/>
      <c r="K7" s="59"/>
    </row>
    <row r="8" spans="1:11" s="34" customFormat="1" ht="15" customHeight="1">
      <c r="A8" s="57"/>
      <c r="B8" s="60" t="s">
        <v>72</v>
      </c>
      <c r="C8" s="60" t="s">
        <v>86</v>
      </c>
      <c r="D8" s="63" t="s">
        <v>73</v>
      </c>
      <c r="E8" s="63"/>
      <c r="F8" s="63" t="s">
        <v>76</v>
      </c>
      <c r="G8" s="63" t="s">
        <v>77</v>
      </c>
      <c r="H8" s="63"/>
      <c r="I8" s="63" t="s">
        <v>79</v>
      </c>
      <c r="J8" s="26" t="s">
        <v>80</v>
      </c>
      <c r="K8" s="39" t="s">
        <v>82</v>
      </c>
    </row>
    <row r="9" spans="1:11" s="34" customFormat="1" ht="15" customHeight="1">
      <c r="A9" s="27" t="s">
        <v>71</v>
      </c>
      <c r="B9" s="60"/>
      <c r="C9" s="60"/>
      <c r="D9" s="26" t="s">
        <v>74</v>
      </c>
      <c r="E9" s="26" t="s">
        <v>75</v>
      </c>
      <c r="F9" s="63"/>
      <c r="G9" s="26" t="s">
        <v>74</v>
      </c>
      <c r="H9" s="26" t="s">
        <v>78</v>
      </c>
      <c r="I9" s="63"/>
      <c r="J9" s="26" t="s">
        <v>81</v>
      </c>
      <c r="K9" s="39" t="s">
        <v>83</v>
      </c>
    </row>
    <row r="10" spans="1:11" ht="15" customHeight="1">
      <c r="A10" s="17" t="s">
        <v>18</v>
      </c>
      <c r="B10" s="15">
        <f aca="true" t="shared" si="0" ref="B10:K10">SUM(B11:B13)</f>
        <v>418251072</v>
      </c>
      <c r="C10" s="15">
        <f t="shared" si="0"/>
        <v>432483781.51</v>
      </c>
      <c r="D10" s="15">
        <f t="shared" si="0"/>
        <v>70707590.78</v>
      </c>
      <c r="E10" s="15">
        <f t="shared" si="0"/>
        <v>259825646.98999998</v>
      </c>
      <c r="F10" s="15">
        <f t="shared" si="0"/>
        <v>172658134.52</v>
      </c>
      <c r="G10" s="15">
        <f t="shared" si="0"/>
        <v>68069805.96000001</v>
      </c>
      <c r="H10" s="15">
        <f t="shared" si="0"/>
        <v>194192294.38</v>
      </c>
      <c r="I10" s="15">
        <f t="shared" si="0"/>
        <v>238291487.13</v>
      </c>
      <c r="J10" s="15">
        <f t="shared" si="0"/>
        <v>183621936.36</v>
      </c>
      <c r="K10" s="16">
        <f t="shared" si="0"/>
        <v>0</v>
      </c>
    </row>
    <row r="11" spans="1:11" ht="15" customHeight="1">
      <c r="A11" s="13" t="s">
        <v>84</v>
      </c>
      <c r="B11" s="8">
        <v>212862566</v>
      </c>
      <c r="C11" s="8">
        <v>215618240.98</v>
      </c>
      <c r="D11" s="8">
        <v>33442261.03</v>
      </c>
      <c r="E11" s="8">
        <v>100561924.77</v>
      </c>
      <c r="F11" s="8">
        <f>C11-E11</f>
        <v>115056316.21</v>
      </c>
      <c r="G11" s="8">
        <v>33443198.03</v>
      </c>
      <c r="H11" s="8">
        <v>100561924.77</v>
      </c>
      <c r="I11" s="8">
        <f>C11-H11</f>
        <v>115056316.21</v>
      </c>
      <c r="J11" s="8">
        <v>96777773.68</v>
      </c>
      <c r="K11" s="9">
        <v>0</v>
      </c>
    </row>
    <row r="12" spans="1:11" ht="15" customHeight="1">
      <c r="A12" s="13" t="s">
        <v>85</v>
      </c>
      <c r="B12" s="8">
        <v>5584410</v>
      </c>
      <c r="C12" s="8">
        <v>4864410</v>
      </c>
      <c r="D12" s="8">
        <v>728881.94</v>
      </c>
      <c r="E12" s="8">
        <v>2145962.77</v>
      </c>
      <c r="F12" s="8">
        <f>C12-E12</f>
        <v>2718447.23</v>
      </c>
      <c r="G12" s="8">
        <v>729950.15</v>
      </c>
      <c r="H12" s="8">
        <v>2139336.41</v>
      </c>
      <c r="I12" s="8">
        <f>C12-H12</f>
        <v>2725073.59</v>
      </c>
      <c r="J12" s="8">
        <v>2139336.41</v>
      </c>
      <c r="K12" s="9">
        <v>0</v>
      </c>
    </row>
    <row r="13" spans="1:11" ht="15" customHeight="1">
      <c r="A13" s="13" t="s">
        <v>19</v>
      </c>
      <c r="B13" s="8">
        <v>199804096</v>
      </c>
      <c r="C13" s="8">
        <v>212001130.53</v>
      </c>
      <c r="D13" s="8">
        <v>36536447.81</v>
      </c>
      <c r="E13" s="8">
        <v>157117759.45</v>
      </c>
      <c r="F13" s="8">
        <f>C13-E13</f>
        <v>54883371.08000001</v>
      </c>
      <c r="G13" s="8">
        <v>33896657.78</v>
      </c>
      <c r="H13" s="8">
        <v>91491033.2</v>
      </c>
      <c r="I13" s="8">
        <f>C13-H13</f>
        <v>120510097.33</v>
      </c>
      <c r="J13" s="8">
        <v>84704826.27</v>
      </c>
      <c r="K13" s="9">
        <v>0</v>
      </c>
    </row>
    <row r="14" spans="1:12" ht="15" customHeight="1">
      <c r="A14" s="17" t="s">
        <v>20</v>
      </c>
      <c r="B14" s="15">
        <f aca="true" t="shared" si="1" ref="B14:K14">SUM(B15:B17)</f>
        <v>50327531</v>
      </c>
      <c r="C14" s="15">
        <f t="shared" si="1"/>
        <v>58626515.67</v>
      </c>
      <c r="D14" s="15">
        <f t="shared" si="1"/>
        <v>1537702.3199999998</v>
      </c>
      <c r="E14" s="15">
        <f t="shared" si="1"/>
        <v>40733423.690000005</v>
      </c>
      <c r="F14" s="15">
        <f t="shared" si="1"/>
        <v>17893091.98</v>
      </c>
      <c r="G14" s="15">
        <f t="shared" si="1"/>
        <v>6700464.3</v>
      </c>
      <c r="H14" s="15">
        <f t="shared" si="1"/>
        <v>13975406.3</v>
      </c>
      <c r="I14" s="15">
        <f t="shared" si="1"/>
        <v>44651109.37</v>
      </c>
      <c r="J14" s="15">
        <f t="shared" si="1"/>
        <v>13863302.680000002</v>
      </c>
      <c r="K14" s="16">
        <f t="shared" si="1"/>
        <v>0</v>
      </c>
      <c r="L14" s="2"/>
    </row>
    <row r="15" spans="1:12" s="34" customFormat="1" ht="15" customHeight="1">
      <c r="A15" s="13" t="s">
        <v>87</v>
      </c>
      <c r="B15" s="41">
        <v>37119060</v>
      </c>
      <c r="C15" s="41">
        <v>45925523.49</v>
      </c>
      <c r="D15" s="41">
        <v>845336.83</v>
      </c>
      <c r="E15" s="41">
        <v>29952842.46</v>
      </c>
      <c r="F15" s="8">
        <f>C15-E15</f>
        <v>15972681.030000001</v>
      </c>
      <c r="G15" s="41">
        <v>6013294.37</v>
      </c>
      <c r="H15" s="41">
        <v>12223754.18</v>
      </c>
      <c r="I15" s="8">
        <f>C15-H15</f>
        <v>33701769.31</v>
      </c>
      <c r="J15" s="41">
        <v>12111650.56</v>
      </c>
      <c r="K15" s="42">
        <v>0</v>
      </c>
      <c r="L15" s="40"/>
    </row>
    <row r="16" spans="1:12" s="34" customFormat="1" ht="15" customHeight="1">
      <c r="A16" s="13" t="s">
        <v>88</v>
      </c>
      <c r="B16" s="41">
        <v>10011000</v>
      </c>
      <c r="C16" s="41">
        <v>10011000</v>
      </c>
      <c r="D16" s="41">
        <v>250838.81</v>
      </c>
      <c r="E16" s="41">
        <v>9488884.46</v>
      </c>
      <c r="F16" s="8">
        <f>C16-E16</f>
        <v>522115.5399999991</v>
      </c>
      <c r="G16" s="41">
        <v>250838.81</v>
      </c>
      <c r="H16" s="41">
        <v>465838.81</v>
      </c>
      <c r="I16" s="8">
        <f>C16-H16</f>
        <v>9545161.19</v>
      </c>
      <c r="J16" s="41">
        <v>465838.81</v>
      </c>
      <c r="K16" s="42">
        <v>0</v>
      </c>
      <c r="L16" s="40"/>
    </row>
    <row r="17" spans="1:12" s="34" customFormat="1" ht="15" customHeight="1">
      <c r="A17" s="13" t="s">
        <v>91</v>
      </c>
      <c r="B17" s="41">
        <v>3197471</v>
      </c>
      <c r="C17" s="41">
        <v>2689992.18</v>
      </c>
      <c r="D17" s="41">
        <v>441526.68</v>
      </c>
      <c r="E17" s="41">
        <v>1291696.77</v>
      </c>
      <c r="F17" s="8">
        <f>C17-E17</f>
        <v>1398295.4100000001</v>
      </c>
      <c r="G17" s="41">
        <v>436331.12</v>
      </c>
      <c r="H17" s="41">
        <v>1285813.31</v>
      </c>
      <c r="I17" s="8">
        <f>C17-H17</f>
        <v>1404178.87</v>
      </c>
      <c r="J17" s="41">
        <v>1285813.31</v>
      </c>
      <c r="K17" s="42">
        <v>0</v>
      </c>
      <c r="L17" s="40"/>
    </row>
    <row r="18" spans="1:11" ht="15" customHeight="1">
      <c r="A18" s="17" t="s">
        <v>21</v>
      </c>
      <c r="B18" s="18">
        <v>4421397</v>
      </c>
      <c r="C18" s="18">
        <v>1368974.15</v>
      </c>
      <c r="D18" s="10"/>
      <c r="E18" s="10"/>
      <c r="F18" s="15">
        <f>C18-E18</f>
        <v>1368974.15</v>
      </c>
      <c r="G18" s="10"/>
      <c r="H18" s="10"/>
      <c r="I18" s="15">
        <f>C18-H18</f>
        <v>1368974.15</v>
      </c>
      <c r="J18" s="10"/>
      <c r="K18" s="11"/>
    </row>
    <row r="19" spans="1:11" ht="15" customHeight="1">
      <c r="A19" s="14" t="s">
        <v>89</v>
      </c>
      <c r="B19" s="15">
        <f aca="true" t="shared" si="2" ref="B19:K19">SUM(B10+B14+B18)</f>
        <v>473000000</v>
      </c>
      <c r="C19" s="15">
        <f t="shared" si="2"/>
        <v>492479271.33</v>
      </c>
      <c r="D19" s="15">
        <f t="shared" si="2"/>
        <v>72245293.1</v>
      </c>
      <c r="E19" s="15">
        <f t="shared" si="2"/>
        <v>300559070.68</v>
      </c>
      <c r="F19" s="15">
        <f t="shared" si="2"/>
        <v>191920200.65</v>
      </c>
      <c r="G19" s="15">
        <f t="shared" si="2"/>
        <v>74770270.26</v>
      </c>
      <c r="H19" s="15">
        <f t="shared" si="2"/>
        <v>208167700.68</v>
      </c>
      <c r="I19" s="15">
        <f t="shared" si="2"/>
        <v>284311570.65</v>
      </c>
      <c r="J19" s="15">
        <f t="shared" si="2"/>
        <v>197485239.04000002</v>
      </c>
      <c r="K19" s="16">
        <f t="shared" si="2"/>
        <v>0</v>
      </c>
    </row>
    <row r="20" spans="1:11" ht="15" customHeight="1">
      <c r="A20" s="14" t="s">
        <v>90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27995700.54</v>
      </c>
      <c r="I20" s="15">
        <v>0</v>
      </c>
      <c r="J20" s="15">
        <v>0</v>
      </c>
      <c r="K20" s="16">
        <v>0</v>
      </c>
    </row>
    <row r="21" spans="1:11" ht="15" customHeight="1" thickBot="1">
      <c r="A21" s="19" t="s">
        <v>66</v>
      </c>
      <c r="B21" s="20">
        <f>B19+B20</f>
        <v>473000000</v>
      </c>
      <c r="C21" s="20">
        <f>C19+C20</f>
        <v>492479271.33</v>
      </c>
      <c r="D21" s="20">
        <f>D19+D20</f>
        <v>72245293.1</v>
      </c>
      <c r="E21" s="20">
        <f>E19+E20</f>
        <v>300559070.68</v>
      </c>
      <c r="F21" s="20"/>
      <c r="G21" s="20">
        <f>G19+G20</f>
        <v>74770270.26</v>
      </c>
      <c r="H21" s="20">
        <f>H19+H20</f>
        <v>236163401.22</v>
      </c>
      <c r="I21" s="20"/>
      <c r="J21" s="20">
        <f>J19+J20</f>
        <v>197485239.04000002</v>
      </c>
      <c r="K21" s="43">
        <f>K19+K20</f>
        <v>0</v>
      </c>
    </row>
    <row r="22" spans="1:11" ht="13.5" thickTop="1">
      <c r="A22" s="65" t="s">
        <v>31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12.75">
      <c r="A23" s="66" t="s">
        <v>30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1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4.25">
      <c r="A25" s="67" t="s">
        <v>22</v>
      </c>
      <c r="B25" s="67"/>
      <c r="C25" s="51" t="s">
        <v>23</v>
      </c>
      <c r="D25" s="51"/>
      <c r="E25" s="51"/>
      <c r="F25" s="51" t="s">
        <v>92</v>
      </c>
      <c r="G25" s="51"/>
      <c r="H25" s="51"/>
      <c r="I25" s="51" t="s">
        <v>94</v>
      </c>
      <c r="J25" s="51"/>
      <c r="K25" s="51"/>
    </row>
    <row r="26" spans="1:11" ht="14.25">
      <c r="A26" s="67" t="s">
        <v>25</v>
      </c>
      <c r="B26" s="67"/>
      <c r="C26" s="51" t="s">
        <v>26</v>
      </c>
      <c r="D26" s="51"/>
      <c r="E26" s="51"/>
      <c r="F26" s="51" t="s">
        <v>93</v>
      </c>
      <c r="G26" s="51"/>
      <c r="H26" s="51"/>
      <c r="I26" s="51" t="s">
        <v>24</v>
      </c>
      <c r="J26" s="51"/>
      <c r="K26" s="51"/>
    </row>
    <row r="27" spans="1:12" ht="15">
      <c r="A27" s="68" t="s">
        <v>27</v>
      </c>
      <c r="B27" s="68"/>
      <c r="C27" s="64" t="s">
        <v>28</v>
      </c>
      <c r="D27" s="64"/>
      <c r="E27" s="64"/>
      <c r="F27" s="51"/>
      <c r="G27" s="51"/>
      <c r="H27" s="51"/>
      <c r="I27" s="51"/>
      <c r="J27" s="51"/>
      <c r="K27" s="51"/>
      <c r="L27" s="3"/>
    </row>
    <row r="28" spans="1:11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31" spans="2:8" ht="12.75">
      <c r="B31" s="1"/>
      <c r="C31" s="1"/>
      <c r="F31" s="1"/>
      <c r="G31" s="1"/>
      <c r="H31" s="1"/>
    </row>
    <row r="32" spans="2:8" ht="12.75">
      <c r="B32" s="1"/>
      <c r="C32" s="1"/>
      <c r="F32" s="1"/>
      <c r="G32" s="1"/>
      <c r="H32" s="1"/>
    </row>
    <row r="33" spans="6:8" ht="12.75">
      <c r="F33" s="1"/>
      <c r="G33" s="1"/>
      <c r="H33" s="1"/>
    </row>
  </sheetData>
  <sheetProtection selectLockedCells="1"/>
  <mergeCells count="26">
    <mergeCell ref="A25:B25"/>
    <mergeCell ref="A26:B26"/>
    <mergeCell ref="F26:H26"/>
    <mergeCell ref="F27:H27"/>
    <mergeCell ref="F25:H25"/>
    <mergeCell ref="A27:B27"/>
    <mergeCell ref="G8:H8"/>
    <mergeCell ref="I8:I9"/>
    <mergeCell ref="I27:K27"/>
    <mergeCell ref="C25:E25"/>
    <mergeCell ref="C26:E26"/>
    <mergeCell ref="I25:K25"/>
    <mergeCell ref="I26:K26"/>
    <mergeCell ref="C27:E27"/>
    <mergeCell ref="A22:K22"/>
    <mergeCell ref="A23:K23"/>
    <mergeCell ref="A7:A8"/>
    <mergeCell ref="B7:K7"/>
    <mergeCell ref="A1:K1"/>
    <mergeCell ref="A2:K2"/>
    <mergeCell ref="A3:K3"/>
    <mergeCell ref="A6:K6"/>
    <mergeCell ref="B8:B9"/>
    <mergeCell ref="C8:C9"/>
    <mergeCell ref="D8:E8"/>
    <mergeCell ref="F8:F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2015-10-01T19:48:51Z</cp:lastPrinted>
  <dcterms:created xsi:type="dcterms:W3CDTF">2013-05-15T13:41:02Z</dcterms:created>
  <dcterms:modified xsi:type="dcterms:W3CDTF">2017-08-02T12:39:37Z</dcterms:modified>
  <cp:category/>
  <cp:version/>
  <cp:contentType/>
  <cp:contentStatus/>
</cp:coreProperties>
</file>