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REO-2º Bim. 2017 - Receitas" sheetId="1" r:id="rId1"/>
    <sheet name="RREO-2º Bim. 2017 - Despesas" sheetId="2" r:id="rId2"/>
  </sheets>
  <definedNames>
    <definedName name="_xlfn.SUMIFS" hidden="1">#NAME?</definedName>
    <definedName name="_xlnm.Print_Area" localSheetId="1">'RREO-2º Bim. 2017 - Despesas'!$A$1:$K$29</definedName>
    <definedName name="_xlnm.Print_Area" localSheetId="0">'RREO-2º Bim. 2017 - Receitas'!$A$1:$H$57</definedName>
    <definedName name="Z_FED31D73_12BC_4C9A_9468_72952A34E245_.wvu.PrintArea" localSheetId="1" hidden="1">'RREO-2º Bim. 2017 - Despesas'!$A$1:$K$29</definedName>
    <definedName name="Z_FED31D73_12BC_4C9A_9468_72952A34E245_.wvu.PrintArea" localSheetId="0" hidden="1">'RREO-2º Bim. 2017 - Receitas'!$A$1:$H$57</definedName>
  </definedNames>
  <calcPr fullCalcOnLoad="1"/>
</workbook>
</file>

<file path=xl/sharedStrings.xml><?xml version="1.0" encoding="utf-8"?>
<sst xmlns="http://schemas.openxmlformats.org/spreadsheetml/2006/main" count="130" uniqueCount="96">
  <si>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</si>
  <si>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</si>
  <si>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</si>
  <si>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</si>
  <si>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</si>
  <si>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</si>
  <si>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</si>
  <si>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</si>
  <si>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Patrimoniais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</si>
  <si>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</si>
  <si>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</si>
  <si>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</si>
  <si>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</si>
  <si>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</si>
  <si>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</si>
  <si>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</si>
  <si>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</si>
  <si>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</si>
  <si>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</si>
  <si>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</si>
  <si>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</si>
  <si>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</si>
  <si>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</si>
  <si>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</si>
  <si>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</si>
  <si>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Secret. de Planej. e Finanças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</si>
  <si>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</si>
  <si>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</si>
  <si>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</si>
  <si>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</si>
  <si>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</si>
  <si>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</si>
  <si>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</si>
  <si>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</si>
  <si>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</si>
  <si>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</si>
  <si>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</si>
  <si>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</si>
  <si>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</si>
  <si>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</si>
  <si>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</si>
  <si>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</si>
  <si>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</si>
  <si>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</si>
  <si>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</si>
  <si>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</si>
  <si>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</si>
  <si>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</si>
  <si>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Contribuição de Iluminação Pública</t>
  </si>
  <si>
    <t>Receitas Imobiliárias</t>
  </si>
  <si>
    <t>Receita de Valores Mobiliárias</t>
  </si>
  <si>
    <t>Receitas de Concessões e Permissões</t>
  </si>
  <si>
    <t>Outras Receitas Patrimoniais</t>
  </si>
  <si>
    <t>-</t>
  </si>
  <si>
    <t>Receita Agropecuária</t>
  </si>
  <si>
    <t>Receita Industrial</t>
  </si>
  <si>
    <t>Receita de Serviços</t>
  </si>
  <si>
    <t>Transferências Intergovernamentais</t>
  </si>
  <si>
    <t>Transferências de Convênios</t>
  </si>
  <si>
    <t>Multas e Juros de Mora</t>
  </si>
  <si>
    <t>Indenizações e Restituições</t>
  </si>
  <si>
    <t>Receita da Dívida Ativa</t>
  </si>
  <si>
    <t>Receitas Correntes Diversas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</si>
  <si>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</si>
  <si>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</si>
  <si>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</si>
  <si>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</si>
  <si>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</si>
  <si>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</si>
  <si>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</si>
  <si>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</si>
  <si>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</si>
  <si>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</si>
  <si>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</si>
  <si>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</si>
  <si>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</si>
  <si>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</si>
  <si>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</si>
  <si>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</si>
  <si>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</si>
  <si>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</si>
  <si>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</si>
  <si>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</si>
  <si>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</si>
  <si>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</si>
  <si>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</si>
  <si>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</si>
  <si>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</si>
  <si>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</si>
  <si>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</si>
  <si>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</si>
  <si>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</si>
  <si>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</si>
  <si>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2º BIMESTRE DE 2017</t>
  </si>
  <si>
    <t>Fabiano Martins de Oliveira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</si>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</sst>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29" fillId="0" borderId="0" xfId="53" applyFont="1" applyBorder="1" applyAlignment="1" applyProtection="1">
      <alignment horizontal="center"/>
      <protection hidden="1"/>
    </xf>
    <xf numFmtId="39" fontId="29" fillId="0" borderId="0" xfId="53" applyNumberFormat="1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30" fillId="14" borderId="10" xfId="53" applyNumberFormat="1" applyFont="1" applyFill="1" applyBorder="1" applyAlignment="1" applyProtection="1">
      <alignment horizontal="center" vertical="center"/>
      <protection hidden="1"/>
    </xf>
    <xf numFmtId="0" fontId="30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30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39" fontId="6" fillId="0" borderId="0" xfId="53" applyNumberFormat="1" applyFont="1" applyBorder="1" applyAlignment="1" applyProtection="1">
      <alignment horizontal="center"/>
      <protection hidden="1"/>
    </xf>
    <xf numFmtId="39" fontId="6" fillId="0" borderId="0" xfId="53" applyNumberFormat="1" applyFont="1" applyBorder="1" applyAlignment="1" applyProtection="1">
      <alignment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31" fillId="0" borderId="0" xfId="53" applyFont="1" applyBorder="1" applyAlignment="1" applyProtection="1">
      <alignment horizontal="center"/>
      <protection hidden="1"/>
    </xf>
    <xf numFmtId="0" fontId="28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0" fontId="30" fillId="14" borderId="16" xfId="53" applyFont="1" applyFill="1" applyBorder="1" applyAlignment="1" applyProtection="1">
      <alignment horizontal="center" vertical="center"/>
      <protection hidden="1"/>
    </xf>
    <xf numFmtId="0" fontId="30" fillId="14" borderId="12" xfId="53" applyFont="1" applyFill="1" applyBorder="1" applyAlignment="1" applyProtection="1">
      <alignment horizontal="center" vertical="center"/>
      <protection hidden="1"/>
    </xf>
    <xf numFmtId="39" fontId="30" fillId="14" borderId="17" xfId="53" applyNumberFormat="1" applyFont="1" applyFill="1" applyBorder="1" applyAlignment="1" applyProtection="1">
      <alignment horizontal="center" vertical="center"/>
      <protection hidden="1"/>
    </xf>
    <xf numFmtId="39" fontId="30" fillId="14" borderId="18" xfId="53" applyNumberFormat="1" applyFont="1" applyFill="1" applyBorder="1" applyAlignment="1" applyProtection="1">
      <alignment horizontal="center" vertical="center"/>
      <protection hidden="1"/>
    </xf>
    <xf numFmtId="39" fontId="30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30" fillId="14" borderId="10" xfId="53" applyNumberFormat="1" applyFont="1" applyFill="1" applyBorder="1" applyAlignment="1" applyProtection="1">
      <alignment horizontal="center"/>
      <protection hidden="1"/>
    </xf>
    <xf numFmtId="39" fontId="30" fillId="14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39" fontId="30" fillId="14" borderId="10" xfId="53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PageLayoutView="0" workbookViewId="0" topLeftCell="A37">
      <selection activeCell="G55" sqref="G55"/>
    </sheetView>
  </sheetViews>
  <sheetFormatPr defaultColWidth="9.140625" defaultRowHeight="12.75"/>
  <cols>
    <col min="1" max="1" width="40.7109375" style="1" customWidth="1"/>
    <col min="2" max="4" width="16.7109375" style="2" customWidth="1"/>
    <col min="5" max="5" width="15.7109375" style="2" customWidth="1"/>
    <col min="6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6" t="s">
        <v>0</v>
      </c>
      <c r="B1" s="56"/>
      <c r="C1" s="56"/>
      <c r="D1" s="56"/>
      <c r="E1" s="56"/>
      <c r="F1" s="56"/>
      <c r="G1" s="56"/>
      <c r="H1" s="56"/>
    </row>
    <row r="2" spans="1:8" ht="15.75">
      <c r="A2" s="57" t="s">
        <v>1</v>
      </c>
      <c r="B2" s="57"/>
      <c r="C2" s="57"/>
      <c r="D2" s="57"/>
      <c r="E2" s="57"/>
      <c r="F2" s="57"/>
      <c r="G2" s="57"/>
      <c r="H2" s="57"/>
    </row>
    <row r="3" spans="1:8" ht="18">
      <c r="A3" s="58" t="s">
        <v>2</v>
      </c>
      <c r="B3" s="58"/>
      <c r="C3" s="58"/>
      <c r="D3" s="58"/>
      <c r="E3" s="58"/>
      <c r="F3" s="58"/>
      <c r="G3" s="58"/>
      <c r="H3" s="58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93</v>
      </c>
      <c r="B5" s="6"/>
      <c r="C5" s="7"/>
      <c r="D5" s="7"/>
      <c r="E5" s="7"/>
      <c r="F5" s="7"/>
      <c r="G5" s="7"/>
      <c r="H5" s="7"/>
    </row>
    <row r="6" spans="1:8" ht="13.5" thickBot="1">
      <c r="A6" s="59" t="s">
        <v>4</v>
      </c>
      <c r="B6" s="59"/>
      <c r="C6" s="59"/>
      <c r="D6" s="59"/>
      <c r="E6" s="59"/>
      <c r="F6" s="59"/>
      <c r="G6" s="59"/>
      <c r="H6" s="59"/>
    </row>
    <row r="7" spans="1:8" ht="19.5" customHeight="1" thickTop="1">
      <c r="A7" s="60" t="s">
        <v>41</v>
      </c>
      <c r="B7" s="62" t="s">
        <v>44</v>
      </c>
      <c r="C7" s="62"/>
      <c r="D7" s="62"/>
      <c r="E7" s="62"/>
      <c r="F7" s="62"/>
      <c r="G7" s="62"/>
      <c r="H7" s="63"/>
    </row>
    <row r="8" spans="1:8" ht="15" customHeight="1">
      <c r="A8" s="61"/>
      <c r="B8" s="64" t="s">
        <v>45</v>
      </c>
      <c r="C8" s="64" t="s">
        <v>46</v>
      </c>
      <c r="D8" s="65" t="s">
        <v>43</v>
      </c>
      <c r="E8" s="65"/>
      <c r="F8" s="65"/>
      <c r="G8" s="65"/>
      <c r="H8" s="66" t="s">
        <v>40</v>
      </c>
    </row>
    <row r="9" spans="1:8" ht="15" customHeight="1">
      <c r="A9" s="29" t="s">
        <v>42</v>
      </c>
      <c r="B9" s="64"/>
      <c r="C9" s="64"/>
      <c r="D9" s="28" t="s">
        <v>36</v>
      </c>
      <c r="E9" s="28" t="s">
        <v>37</v>
      </c>
      <c r="F9" s="28" t="s">
        <v>38</v>
      </c>
      <c r="G9" s="28" t="s">
        <v>39</v>
      </c>
      <c r="H9" s="66"/>
    </row>
    <row r="10" spans="1:8" ht="15" customHeight="1">
      <c r="A10" s="17" t="s">
        <v>5</v>
      </c>
      <c r="B10" s="15">
        <f>SUM(B11+B15+B18+B26+B30)</f>
        <v>442299800</v>
      </c>
      <c r="C10" s="15">
        <f>SUM(C11+C15+C18+C26+C30)</f>
        <v>442423401.69</v>
      </c>
      <c r="D10" s="15">
        <f>SUM(D11+D15+D18+D26+D30)</f>
        <v>91219598.53</v>
      </c>
      <c r="E10" s="27">
        <f aca="true" t="shared" si="0" ref="E10:E21">D10/C10</f>
        <v>0.20618167615355104</v>
      </c>
      <c r="F10" s="15">
        <f>SUM(F11+F15+F18+F26+F30)</f>
        <v>163201390.08999997</v>
      </c>
      <c r="G10" s="27">
        <f aca="true" t="shared" si="1" ref="G10:G21">F10/C10</f>
        <v>0.368880555292943</v>
      </c>
      <c r="H10" s="16">
        <f>C10-F10</f>
        <v>279222011.6</v>
      </c>
    </row>
    <row r="11" spans="1:9" ht="15" customHeight="1">
      <c r="A11" s="30" t="s">
        <v>6</v>
      </c>
      <c r="B11" s="31">
        <f>SUM(B12:B14)</f>
        <v>170656760</v>
      </c>
      <c r="C11" s="31">
        <f>SUM(C12:C14)</f>
        <v>170656760</v>
      </c>
      <c r="D11" s="31">
        <f>SUM(D12:D14)</f>
        <v>46218199.26</v>
      </c>
      <c r="E11" s="32">
        <f t="shared" si="0"/>
        <v>0.27082548186195493</v>
      </c>
      <c r="F11" s="31">
        <f>SUM(F12:F14)</f>
        <v>69977232.1</v>
      </c>
      <c r="G11" s="32">
        <f t="shared" si="1"/>
        <v>0.4100466462623572</v>
      </c>
      <c r="H11" s="40">
        <f>C11-F11</f>
        <v>100679527.9</v>
      </c>
      <c r="I11" s="2"/>
    </row>
    <row r="12" spans="1:9" ht="15" customHeight="1">
      <c r="A12" s="25" t="s">
        <v>33</v>
      </c>
      <c r="B12" s="8">
        <v>152697660</v>
      </c>
      <c r="C12" s="8">
        <v>152697660</v>
      </c>
      <c r="D12" s="8">
        <v>45266229</v>
      </c>
      <c r="E12" s="26">
        <f t="shared" si="0"/>
        <v>0.2964435014917714</v>
      </c>
      <c r="F12" s="8">
        <v>68266835.53</v>
      </c>
      <c r="G12" s="26">
        <f t="shared" si="1"/>
        <v>0.44707191668817975</v>
      </c>
      <c r="H12" s="9">
        <f aca="true" t="shared" si="2" ref="H12:H47">C12-F12</f>
        <v>84430824.47</v>
      </c>
      <c r="I12" s="2"/>
    </row>
    <row r="13" spans="1:9" ht="15" customHeight="1">
      <c r="A13" s="25" t="s">
        <v>34</v>
      </c>
      <c r="B13" s="8">
        <v>7959100</v>
      </c>
      <c r="C13" s="8">
        <v>7959100</v>
      </c>
      <c r="D13" s="8">
        <v>623076.14</v>
      </c>
      <c r="E13" s="26">
        <f t="shared" si="0"/>
        <v>0.0782847482755588</v>
      </c>
      <c r="F13" s="8">
        <v>1158605.91</v>
      </c>
      <c r="G13" s="26">
        <f t="shared" si="1"/>
        <v>0.14556996519707002</v>
      </c>
      <c r="H13" s="9">
        <f t="shared" si="2"/>
        <v>6800494.09</v>
      </c>
      <c r="I13" s="2"/>
    </row>
    <row r="14" spans="1:9" ht="15" customHeight="1">
      <c r="A14" s="25" t="s">
        <v>35</v>
      </c>
      <c r="B14" s="8">
        <v>10000000</v>
      </c>
      <c r="C14" s="8">
        <v>10000000</v>
      </c>
      <c r="D14" s="8">
        <v>328894.12</v>
      </c>
      <c r="E14" s="26">
        <f t="shared" si="0"/>
        <v>0.032889412</v>
      </c>
      <c r="F14" s="8">
        <v>551790.66</v>
      </c>
      <c r="G14" s="26">
        <f t="shared" si="1"/>
        <v>0.055179066000000006</v>
      </c>
      <c r="H14" s="9">
        <f t="shared" si="2"/>
        <v>9448209.34</v>
      </c>
      <c r="I14" s="2"/>
    </row>
    <row r="15" spans="1:8" ht="15" customHeight="1">
      <c r="A15" s="30" t="s">
        <v>7</v>
      </c>
      <c r="B15" s="31">
        <f>SUM(B16:B17)</f>
        <v>10160100</v>
      </c>
      <c r="C15" s="31">
        <f>SUM(C16:C17)</f>
        <v>10160100</v>
      </c>
      <c r="D15" s="31">
        <f>SUM(D16:D17)</f>
        <v>1913900.47</v>
      </c>
      <c r="E15" s="32">
        <f t="shared" si="0"/>
        <v>0.1883741764352713</v>
      </c>
      <c r="F15" s="31">
        <f>SUM(F16:F17)</f>
        <v>2523024.14</v>
      </c>
      <c r="G15" s="32">
        <f t="shared" si="1"/>
        <v>0.248326703477328</v>
      </c>
      <c r="H15" s="40">
        <f t="shared" si="2"/>
        <v>7637075.859999999</v>
      </c>
    </row>
    <row r="16" spans="1:8" ht="15" customHeight="1">
      <c r="A16" s="25" t="s">
        <v>47</v>
      </c>
      <c r="B16" s="8">
        <v>160100</v>
      </c>
      <c r="C16" s="8">
        <v>160100</v>
      </c>
      <c r="D16" s="8">
        <v>18706.04</v>
      </c>
      <c r="E16" s="26">
        <f t="shared" si="0"/>
        <v>0.11683972517176765</v>
      </c>
      <c r="F16" s="8">
        <v>37731.39</v>
      </c>
      <c r="G16" s="26">
        <f t="shared" si="1"/>
        <v>0.2356738913179263</v>
      </c>
      <c r="H16" s="9">
        <f t="shared" si="2"/>
        <v>122368.61</v>
      </c>
    </row>
    <row r="17" spans="1:8" ht="15" customHeight="1">
      <c r="A17" s="25" t="s">
        <v>48</v>
      </c>
      <c r="B17" s="8">
        <v>10000000</v>
      </c>
      <c r="C17" s="8">
        <v>10000000</v>
      </c>
      <c r="D17" s="8">
        <v>1895194.43</v>
      </c>
      <c r="E17" s="26">
        <f t="shared" si="0"/>
        <v>0.18951944299999998</v>
      </c>
      <c r="F17" s="8">
        <v>2485292.75</v>
      </c>
      <c r="G17" s="26">
        <f t="shared" si="1"/>
        <v>0.248529275</v>
      </c>
      <c r="H17" s="9">
        <f t="shared" si="2"/>
        <v>7514707.25</v>
      </c>
    </row>
    <row r="18" spans="1:8" ht="15" customHeight="1">
      <c r="A18" s="30" t="s">
        <v>8</v>
      </c>
      <c r="B18" s="31">
        <f>SUM(B19:B22)</f>
        <v>5332700</v>
      </c>
      <c r="C18" s="31">
        <f>SUM(C19:C22)</f>
        <v>5332700</v>
      </c>
      <c r="D18" s="31">
        <f>SUM(D19:D22)</f>
        <v>752738.43</v>
      </c>
      <c r="E18" s="32">
        <f t="shared" si="0"/>
        <v>0.1411552178071146</v>
      </c>
      <c r="F18" s="31">
        <f>SUM(F19:F22)</f>
        <v>1314765.21</v>
      </c>
      <c r="G18" s="32">
        <f t="shared" si="1"/>
        <v>0.24654775442083746</v>
      </c>
      <c r="H18" s="40">
        <f t="shared" si="2"/>
        <v>4017934.79</v>
      </c>
    </row>
    <row r="19" spans="1:8" ht="15" customHeight="1">
      <c r="A19" s="25" t="s">
        <v>49</v>
      </c>
      <c r="B19" s="8">
        <v>9500</v>
      </c>
      <c r="C19" s="8">
        <v>9500</v>
      </c>
      <c r="D19" s="8">
        <v>1699.25</v>
      </c>
      <c r="E19" s="26">
        <f t="shared" si="0"/>
        <v>0.17886842105263157</v>
      </c>
      <c r="F19" s="8">
        <v>2283.5</v>
      </c>
      <c r="G19" s="26">
        <f t="shared" si="1"/>
        <v>0.2403684210526316</v>
      </c>
      <c r="H19" s="9">
        <f t="shared" si="2"/>
        <v>7216.5</v>
      </c>
    </row>
    <row r="20" spans="1:8" ht="15" customHeight="1">
      <c r="A20" s="25" t="s">
        <v>50</v>
      </c>
      <c r="B20" s="8">
        <v>5078900</v>
      </c>
      <c r="C20" s="8">
        <v>5078900</v>
      </c>
      <c r="D20" s="8">
        <v>718139.18</v>
      </c>
      <c r="E20" s="26">
        <f t="shared" si="0"/>
        <v>0.14139659768847587</v>
      </c>
      <c r="F20" s="8">
        <v>1246681.71</v>
      </c>
      <c r="G20" s="26">
        <f t="shared" si="1"/>
        <v>0.2454629368564059</v>
      </c>
      <c r="H20" s="9">
        <f t="shared" si="2"/>
        <v>3832218.29</v>
      </c>
    </row>
    <row r="21" spans="1:8" ht="15" customHeight="1">
      <c r="A21" s="25" t="s">
        <v>51</v>
      </c>
      <c r="B21" s="8">
        <v>244300</v>
      </c>
      <c r="C21" s="8">
        <v>244300</v>
      </c>
      <c r="D21" s="8">
        <v>32900</v>
      </c>
      <c r="E21" s="26">
        <f t="shared" si="0"/>
        <v>0.1346704871060172</v>
      </c>
      <c r="F21" s="8">
        <v>65800</v>
      </c>
      <c r="G21" s="26">
        <f t="shared" si="1"/>
        <v>0.2693409742120344</v>
      </c>
      <c r="H21" s="9">
        <f t="shared" si="2"/>
        <v>178500</v>
      </c>
    </row>
    <row r="22" spans="1:8" ht="15" customHeight="1">
      <c r="A22" s="25" t="s">
        <v>52</v>
      </c>
      <c r="B22" s="8">
        <v>0</v>
      </c>
      <c r="C22" s="8">
        <v>0</v>
      </c>
      <c r="D22" s="8">
        <v>0</v>
      </c>
      <c r="E22" s="34" t="s">
        <v>53</v>
      </c>
      <c r="F22" s="8">
        <v>0</v>
      </c>
      <c r="G22" s="34" t="s">
        <v>53</v>
      </c>
      <c r="H22" s="9">
        <f t="shared" si="2"/>
        <v>0</v>
      </c>
    </row>
    <row r="23" spans="1:8" ht="15" customHeight="1">
      <c r="A23" s="30" t="s">
        <v>54</v>
      </c>
      <c r="B23" s="31">
        <v>0</v>
      </c>
      <c r="C23" s="31">
        <v>0</v>
      </c>
      <c r="D23" s="31">
        <v>0</v>
      </c>
      <c r="E23" s="35" t="s">
        <v>53</v>
      </c>
      <c r="F23" s="31">
        <v>0</v>
      </c>
      <c r="G23" s="31">
        <v>0</v>
      </c>
      <c r="H23" s="33">
        <f t="shared" si="2"/>
        <v>0</v>
      </c>
    </row>
    <row r="24" spans="1:8" ht="15" customHeight="1">
      <c r="A24" s="30" t="s">
        <v>55</v>
      </c>
      <c r="B24" s="31">
        <v>0</v>
      </c>
      <c r="C24" s="31">
        <v>0</v>
      </c>
      <c r="D24" s="31">
        <v>0</v>
      </c>
      <c r="E24" s="35" t="s">
        <v>53</v>
      </c>
      <c r="F24" s="31">
        <v>0</v>
      </c>
      <c r="G24" s="31">
        <v>0</v>
      </c>
      <c r="H24" s="33">
        <f t="shared" si="2"/>
        <v>0</v>
      </c>
    </row>
    <row r="25" spans="1:8" ht="15" customHeight="1">
      <c r="A25" s="30" t="s">
        <v>56</v>
      </c>
      <c r="B25" s="31">
        <v>0</v>
      </c>
      <c r="C25" s="31">
        <v>0</v>
      </c>
      <c r="D25" s="31">
        <v>0</v>
      </c>
      <c r="E25" s="35" t="s">
        <v>53</v>
      </c>
      <c r="F25" s="31">
        <v>0</v>
      </c>
      <c r="G25" s="31">
        <v>0</v>
      </c>
      <c r="H25" s="33">
        <f t="shared" si="2"/>
        <v>0</v>
      </c>
    </row>
    <row r="26" spans="1:9" ht="15" customHeight="1">
      <c r="A26" s="30" t="s">
        <v>9</v>
      </c>
      <c r="B26" s="31">
        <f>SUM(B27+B28-B29)</f>
        <v>233729650</v>
      </c>
      <c r="C26" s="31">
        <f>SUM(C27+C28-C29)</f>
        <v>233817277.68</v>
      </c>
      <c r="D26" s="31">
        <f>SUM(D27+D28-D29)</f>
        <v>36742476.08</v>
      </c>
      <c r="E26" s="32">
        <f aca="true" t="shared" si="3" ref="E26:E38">D26/C26</f>
        <v>0.15714183504559223</v>
      </c>
      <c r="F26" s="31">
        <f>SUM(F27+F28-F29)</f>
        <v>81208385.39999999</v>
      </c>
      <c r="G26" s="32">
        <f aca="true" t="shared" si="4" ref="G26:G38">F26/C26</f>
        <v>0.34731558850471683</v>
      </c>
      <c r="H26" s="40">
        <f t="shared" si="2"/>
        <v>152608892.28000003</v>
      </c>
      <c r="I26" s="2"/>
    </row>
    <row r="27" spans="1:9" ht="15" customHeight="1">
      <c r="A27" s="25" t="s">
        <v>57</v>
      </c>
      <c r="B27" s="8">
        <v>261501010</v>
      </c>
      <c r="C27" s="8">
        <v>261588637.68</v>
      </c>
      <c r="D27" s="8">
        <v>40952557.14</v>
      </c>
      <c r="E27" s="26">
        <f t="shared" si="3"/>
        <v>0.15655327197390373</v>
      </c>
      <c r="F27" s="8">
        <v>92314086.91</v>
      </c>
      <c r="G27" s="26">
        <f t="shared" si="4"/>
        <v>0.35289792297067324</v>
      </c>
      <c r="H27" s="9">
        <f t="shared" si="2"/>
        <v>169274550.77</v>
      </c>
      <c r="I27" s="2"/>
    </row>
    <row r="28" spans="1:9" ht="15" customHeight="1">
      <c r="A28" s="25" t="s">
        <v>58</v>
      </c>
      <c r="B28" s="8">
        <v>6654000</v>
      </c>
      <c r="C28" s="8">
        <v>6654000</v>
      </c>
      <c r="D28" s="8">
        <v>1157076.67</v>
      </c>
      <c r="E28" s="26">
        <f t="shared" si="3"/>
        <v>0.1738918951006913</v>
      </c>
      <c r="F28" s="8">
        <v>1612432.3</v>
      </c>
      <c r="G28" s="26">
        <f t="shared" si="4"/>
        <v>0.24232526299969945</v>
      </c>
      <c r="H28" s="9">
        <f t="shared" si="2"/>
        <v>5041567.7</v>
      </c>
      <c r="I28" s="2"/>
    </row>
    <row r="29" spans="1:9" ht="15" customHeight="1">
      <c r="A29" s="25" t="s">
        <v>30</v>
      </c>
      <c r="B29" s="8">
        <v>34425360</v>
      </c>
      <c r="C29" s="8">
        <v>34425360</v>
      </c>
      <c r="D29" s="8">
        <v>5367157.73</v>
      </c>
      <c r="E29" s="26">
        <f t="shared" si="3"/>
        <v>0.15590709087719054</v>
      </c>
      <c r="F29" s="8">
        <v>12718133.81</v>
      </c>
      <c r="G29" s="26">
        <f t="shared" si="4"/>
        <v>0.3694408369295194</v>
      </c>
      <c r="H29" s="9">
        <f t="shared" si="2"/>
        <v>21707226.189999998</v>
      </c>
      <c r="I29" s="2"/>
    </row>
    <row r="30" spans="1:8" ht="15" customHeight="1">
      <c r="A30" s="30" t="s">
        <v>10</v>
      </c>
      <c r="B30" s="31">
        <f>SUM(B31:B34)</f>
        <v>22420590</v>
      </c>
      <c r="C30" s="31">
        <f>SUM(C31:C34)</f>
        <v>22456564.009999998</v>
      </c>
      <c r="D30" s="31">
        <f>SUM(D31:D34)</f>
        <v>5592284.29</v>
      </c>
      <c r="E30" s="32">
        <f t="shared" si="3"/>
        <v>0.24902671163361115</v>
      </c>
      <c r="F30" s="31">
        <f>SUM(F31:F34)</f>
        <v>8177983.24</v>
      </c>
      <c r="G30" s="32">
        <f t="shared" si="4"/>
        <v>0.36416894571931446</v>
      </c>
      <c r="H30" s="40">
        <f t="shared" si="2"/>
        <v>14278580.769999998</v>
      </c>
    </row>
    <row r="31" spans="1:8" ht="15" customHeight="1">
      <c r="A31" s="25" t="s">
        <v>59</v>
      </c>
      <c r="B31" s="8">
        <v>9660900</v>
      </c>
      <c r="C31" s="8">
        <v>9696874.01</v>
      </c>
      <c r="D31" s="8">
        <v>1899947.16</v>
      </c>
      <c r="E31" s="26">
        <f t="shared" si="3"/>
        <v>0.1959339842964506</v>
      </c>
      <c r="F31" s="8">
        <v>3430795.35</v>
      </c>
      <c r="G31" s="26">
        <f t="shared" si="4"/>
        <v>0.35380426170969714</v>
      </c>
      <c r="H31" s="9">
        <f t="shared" si="2"/>
        <v>6266078.66</v>
      </c>
    </row>
    <row r="32" spans="1:8" ht="15" customHeight="1">
      <c r="A32" s="25" t="s">
        <v>60</v>
      </c>
      <c r="B32" s="8">
        <v>437290</v>
      </c>
      <c r="C32" s="8">
        <v>437290</v>
      </c>
      <c r="D32" s="8">
        <v>151706.01</v>
      </c>
      <c r="E32" s="26">
        <f t="shared" si="3"/>
        <v>0.3469231173820577</v>
      </c>
      <c r="F32" s="8">
        <v>269146.1</v>
      </c>
      <c r="G32" s="26">
        <f t="shared" si="4"/>
        <v>0.6154865192435226</v>
      </c>
      <c r="H32" s="9">
        <f t="shared" si="2"/>
        <v>168143.90000000002</v>
      </c>
    </row>
    <row r="33" spans="1:8" ht="15" customHeight="1">
      <c r="A33" s="25" t="s">
        <v>61</v>
      </c>
      <c r="B33" s="8">
        <v>10282100</v>
      </c>
      <c r="C33" s="8">
        <v>10282100</v>
      </c>
      <c r="D33" s="8">
        <v>846030.5</v>
      </c>
      <c r="E33" s="26">
        <f t="shared" si="3"/>
        <v>0.08228187821553963</v>
      </c>
      <c r="F33" s="8">
        <v>1515689.55</v>
      </c>
      <c r="G33" s="26">
        <f t="shared" si="4"/>
        <v>0.14741050466344424</v>
      </c>
      <c r="H33" s="9">
        <f t="shared" si="2"/>
        <v>8766410.45</v>
      </c>
    </row>
    <row r="34" spans="1:8" ht="15" customHeight="1">
      <c r="A34" s="25" t="s">
        <v>62</v>
      </c>
      <c r="B34" s="8">
        <v>2040300</v>
      </c>
      <c r="C34" s="8">
        <v>2040300</v>
      </c>
      <c r="D34" s="8">
        <v>2694600.62</v>
      </c>
      <c r="E34" s="26">
        <f t="shared" si="3"/>
        <v>1.3206884379748076</v>
      </c>
      <c r="F34" s="8">
        <v>2962352.24</v>
      </c>
      <c r="G34" s="26">
        <f t="shared" si="4"/>
        <v>1.4519199333431358</v>
      </c>
      <c r="H34" s="9">
        <f t="shared" si="2"/>
        <v>-922052.2400000002</v>
      </c>
    </row>
    <row r="35" spans="1:8" ht="15" customHeight="1">
      <c r="A35" s="17" t="s">
        <v>11</v>
      </c>
      <c r="B35" s="15">
        <f>SUM(B36+B38+B41+B42+B46)</f>
        <v>30700200</v>
      </c>
      <c r="C35" s="15">
        <f>SUM(C36+C38+C41+C42+C46)</f>
        <v>35682552.42</v>
      </c>
      <c r="D35" s="15">
        <f>SUM(D36+D38+D41+D42+D46)</f>
        <v>1520267.68</v>
      </c>
      <c r="E35" s="27">
        <f t="shared" si="3"/>
        <v>0.04260535126819832</v>
      </c>
      <c r="F35" s="15">
        <f>SUM(F36+F38+F41+F42+F46)</f>
        <v>2647744.2699999996</v>
      </c>
      <c r="G35" s="27">
        <f t="shared" si="4"/>
        <v>0.07420277111443249</v>
      </c>
      <c r="H35" s="16">
        <f t="shared" si="2"/>
        <v>33034808.150000002</v>
      </c>
    </row>
    <row r="36" spans="1:8" ht="15" customHeight="1">
      <c r="A36" s="30" t="s">
        <v>12</v>
      </c>
      <c r="B36" s="31">
        <f>SUM(B37)</f>
        <v>21010000</v>
      </c>
      <c r="C36" s="31">
        <f>SUM(C37)</f>
        <v>21448499.03</v>
      </c>
      <c r="D36" s="31">
        <f>SUM(D37)</f>
        <v>547735.3</v>
      </c>
      <c r="E36" s="32">
        <f t="shared" si="3"/>
        <v>0.025537232196709104</v>
      </c>
      <c r="F36" s="31">
        <f>SUM(F37)</f>
        <v>1177128.13</v>
      </c>
      <c r="G36" s="32">
        <f t="shared" si="4"/>
        <v>0.054881608654925064</v>
      </c>
      <c r="H36" s="40">
        <f t="shared" si="2"/>
        <v>20271370.900000002</v>
      </c>
    </row>
    <row r="37" spans="1:8" ht="15" customHeight="1">
      <c r="A37" s="25" t="s">
        <v>12</v>
      </c>
      <c r="B37" s="8">
        <v>21010000</v>
      </c>
      <c r="C37" s="8">
        <v>21448499.03</v>
      </c>
      <c r="D37" s="8">
        <v>547735.3</v>
      </c>
      <c r="E37" s="26">
        <f t="shared" si="3"/>
        <v>0.025537232196709104</v>
      </c>
      <c r="F37" s="8">
        <v>1177128.13</v>
      </c>
      <c r="G37" s="26">
        <f t="shared" si="4"/>
        <v>0.054881608654925064</v>
      </c>
      <c r="H37" s="9">
        <f t="shared" si="2"/>
        <v>20271370.900000002</v>
      </c>
    </row>
    <row r="38" spans="1:8" ht="15" customHeight="1">
      <c r="A38" s="30" t="s">
        <v>13</v>
      </c>
      <c r="B38" s="31">
        <f>SUM(B39:B40)</f>
        <v>50000</v>
      </c>
      <c r="C38" s="31">
        <f>SUM(C39:C40)</f>
        <v>50000</v>
      </c>
      <c r="D38" s="31">
        <f>SUM(D39:D40)</f>
        <v>0</v>
      </c>
      <c r="E38" s="32">
        <f t="shared" si="3"/>
        <v>0</v>
      </c>
      <c r="F38" s="31">
        <f>SUM(F39:F40)</f>
        <v>0</v>
      </c>
      <c r="G38" s="32">
        <f t="shared" si="4"/>
        <v>0</v>
      </c>
      <c r="H38" s="40">
        <f t="shared" si="2"/>
        <v>50000</v>
      </c>
    </row>
    <row r="39" spans="1:8" ht="15" customHeight="1">
      <c r="A39" s="25" t="s">
        <v>63</v>
      </c>
      <c r="B39" s="8">
        <v>0</v>
      </c>
      <c r="C39" s="8">
        <v>0</v>
      </c>
      <c r="D39" s="8">
        <v>0</v>
      </c>
      <c r="E39" s="34" t="s">
        <v>53</v>
      </c>
      <c r="F39" s="8">
        <v>0</v>
      </c>
      <c r="G39" s="34" t="s">
        <v>53</v>
      </c>
      <c r="H39" s="9">
        <f t="shared" si="2"/>
        <v>0</v>
      </c>
    </row>
    <row r="40" spans="1:8" ht="15" customHeight="1">
      <c r="A40" s="25" t="s">
        <v>64</v>
      </c>
      <c r="B40" s="8">
        <v>50000</v>
      </c>
      <c r="C40" s="8">
        <v>50000</v>
      </c>
      <c r="D40" s="8">
        <v>0</v>
      </c>
      <c r="E40" s="26">
        <f>D40/C40</f>
        <v>0</v>
      </c>
      <c r="F40" s="8">
        <v>0</v>
      </c>
      <c r="G40" s="26">
        <f>F40/C40</f>
        <v>0</v>
      </c>
      <c r="H40" s="9">
        <f t="shared" si="2"/>
        <v>50000</v>
      </c>
    </row>
    <row r="41" spans="1:8" ht="15" customHeight="1">
      <c r="A41" s="30" t="s">
        <v>14</v>
      </c>
      <c r="B41" s="31">
        <v>0</v>
      </c>
      <c r="C41" s="31">
        <v>0</v>
      </c>
      <c r="D41" s="31">
        <v>0</v>
      </c>
      <c r="E41" s="35" t="s">
        <v>53</v>
      </c>
      <c r="F41" s="31">
        <v>0</v>
      </c>
      <c r="G41" s="31">
        <v>0</v>
      </c>
      <c r="H41" s="33">
        <f t="shared" si="2"/>
        <v>0</v>
      </c>
    </row>
    <row r="42" spans="1:8" ht="15" customHeight="1">
      <c r="A42" s="30" t="s">
        <v>15</v>
      </c>
      <c r="B42" s="31">
        <f>SUM(B43:B45)</f>
        <v>9640200</v>
      </c>
      <c r="C42" s="31">
        <f>SUM(C43:C45)</f>
        <v>14184053.39</v>
      </c>
      <c r="D42" s="31">
        <f>SUM(D43:D45)</f>
        <v>987652.08</v>
      </c>
      <c r="E42" s="32">
        <f>D42/C42</f>
        <v>0.06963115922112303</v>
      </c>
      <c r="F42" s="31">
        <f>SUM(F43:F45)</f>
        <v>1470616.14</v>
      </c>
      <c r="G42" s="32">
        <f>F42/C42</f>
        <v>0.10368095068203913</v>
      </c>
      <c r="H42" s="40">
        <f t="shared" si="2"/>
        <v>12713437.25</v>
      </c>
    </row>
    <row r="43" spans="1:8" ht="15" customHeight="1">
      <c r="A43" s="25" t="s">
        <v>57</v>
      </c>
      <c r="B43" s="8">
        <v>220200</v>
      </c>
      <c r="C43" s="8">
        <v>220200</v>
      </c>
      <c r="D43" s="8">
        <v>0</v>
      </c>
      <c r="E43" s="26">
        <f>D43/C43</f>
        <v>0</v>
      </c>
      <c r="F43" s="8">
        <v>0</v>
      </c>
      <c r="G43" s="26">
        <f>F43/C43</f>
        <v>0</v>
      </c>
      <c r="H43" s="9">
        <f t="shared" si="2"/>
        <v>220200</v>
      </c>
    </row>
    <row r="44" spans="1:8" ht="15" customHeight="1">
      <c r="A44" s="25" t="s">
        <v>65</v>
      </c>
      <c r="B44" s="8">
        <v>0</v>
      </c>
      <c r="C44" s="8">
        <v>0</v>
      </c>
      <c r="D44" s="8">
        <v>0</v>
      </c>
      <c r="E44" s="34" t="s">
        <v>53</v>
      </c>
      <c r="F44" s="8">
        <v>0</v>
      </c>
      <c r="G44" s="34" t="s">
        <v>53</v>
      </c>
      <c r="H44" s="9">
        <f t="shared" si="2"/>
        <v>0</v>
      </c>
    </row>
    <row r="45" spans="1:8" ht="15" customHeight="1">
      <c r="A45" s="25" t="s">
        <v>58</v>
      </c>
      <c r="B45" s="8">
        <v>9420000</v>
      </c>
      <c r="C45" s="8">
        <v>13963853.39</v>
      </c>
      <c r="D45" s="8">
        <v>987652.08</v>
      </c>
      <c r="E45" s="26">
        <f>D45/C45</f>
        <v>0.07072919289651751</v>
      </c>
      <c r="F45" s="8">
        <v>1470616.14</v>
      </c>
      <c r="G45" s="26">
        <f>F45/C45</f>
        <v>0.10531592526266131</v>
      </c>
      <c r="H45" s="9">
        <f t="shared" si="2"/>
        <v>12493237.25</v>
      </c>
    </row>
    <row r="46" spans="1:8" ht="15" customHeight="1">
      <c r="A46" s="30" t="s">
        <v>16</v>
      </c>
      <c r="B46" s="31">
        <v>0</v>
      </c>
      <c r="C46" s="31">
        <v>0</v>
      </c>
      <c r="D46" s="31">
        <v>-15119.7</v>
      </c>
      <c r="E46" s="35" t="s">
        <v>53</v>
      </c>
      <c r="F46" s="31">
        <v>0</v>
      </c>
      <c r="G46" s="31">
        <v>0</v>
      </c>
      <c r="H46" s="33">
        <f t="shared" si="2"/>
        <v>0</v>
      </c>
    </row>
    <row r="47" spans="1:8" ht="15" customHeight="1">
      <c r="A47" s="14" t="s">
        <v>17</v>
      </c>
      <c r="B47" s="15">
        <f>SUM(B10+B35)</f>
        <v>473000000</v>
      </c>
      <c r="C47" s="15">
        <f>SUM(C10+C35)</f>
        <v>478105954.11</v>
      </c>
      <c r="D47" s="15">
        <f>SUM(D10+D35)</f>
        <v>92739866.21000001</v>
      </c>
      <c r="E47" s="27">
        <f>D47/C47</f>
        <v>0.19397346009345645</v>
      </c>
      <c r="F47" s="15">
        <f>SUM(F10+F35)</f>
        <v>165849134.35999998</v>
      </c>
      <c r="G47" s="27">
        <f>F47/C47</f>
        <v>0.34688782462190865</v>
      </c>
      <c r="H47" s="16">
        <f t="shared" si="2"/>
        <v>312256819.75</v>
      </c>
    </row>
    <row r="48" spans="1:8" s="36" customFormat="1" ht="15" customHeight="1">
      <c r="A48" s="46" t="s">
        <v>66</v>
      </c>
      <c r="B48" s="15">
        <v>0</v>
      </c>
      <c r="C48" s="15">
        <v>0</v>
      </c>
      <c r="D48" s="15">
        <v>0</v>
      </c>
      <c r="E48" s="47" t="s">
        <v>53</v>
      </c>
      <c r="F48" s="15"/>
      <c r="G48" s="48">
        <v>0</v>
      </c>
      <c r="H48" s="16">
        <v>0</v>
      </c>
    </row>
    <row r="49" spans="1:8" s="36" customFormat="1" ht="15" customHeight="1">
      <c r="A49" s="46" t="s">
        <v>67</v>
      </c>
      <c r="B49" s="15">
        <f aca="true" t="shared" si="5" ref="B49:G49">B47</f>
        <v>473000000</v>
      </c>
      <c r="C49" s="15">
        <f t="shared" si="5"/>
        <v>478105954.11</v>
      </c>
      <c r="D49" s="15">
        <f t="shared" si="5"/>
        <v>92739866.21000001</v>
      </c>
      <c r="E49" s="27">
        <f t="shared" si="5"/>
        <v>0.19397346009345645</v>
      </c>
      <c r="F49" s="15">
        <f>F47+F48</f>
        <v>165849134.35999998</v>
      </c>
      <c r="G49" s="27">
        <f t="shared" si="5"/>
        <v>0.34688782462190865</v>
      </c>
      <c r="H49" s="16">
        <f>H47-F48</f>
        <v>312256819.75</v>
      </c>
    </row>
    <row r="50" spans="1:8" s="36" customFormat="1" ht="15" customHeight="1">
      <c r="A50" s="49" t="s">
        <v>68</v>
      </c>
      <c r="B50" s="15">
        <v>0</v>
      </c>
      <c r="C50" s="15">
        <v>0</v>
      </c>
      <c r="D50" s="15">
        <v>0</v>
      </c>
      <c r="E50" s="47" t="s">
        <v>53</v>
      </c>
      <c r="F50" s="15">
        <v>5859559.04</v>
      </c>
      <c r="G50" s="48">
        <v>0</v>
      </c>
      <c r="H50" s="16">
        <v>0</v>
      </c>
    </row>
    <row r="51" spans="1:8" s="36" customFormat="1" ht="15" customHeight="1" thickBot="1">
      <c r="A51" s="50" t="s">
        <v>69</v>
      </c>
      <c r="B51" s="20">
        <v>0</v>
      </c>
      <c r="C51" s="20">
        <v>0</v>
      </c>
      <c r="D51" s="20">
        <v>0</v>
      </c>
      <c r="E51" s="51" t="s">
        <v>53</v>
      </c>
      <c r="F51" s="20">
        <f>F50</f>
        <v>5859559.04</v>
      </c>
      <c r="G51" s="52">
        <v>0</v>
      </c>
      <c r="H51" s="45">
        <v>0</v>
      </c>
    </row>
    <row r="52" spans="1:8" s="36" customFormat="1" ht="15" customHeight="1" thickTop="1">
      <c r="A52" s="37"/>
      <c r="B52" s="38"/>
      <c r="C52" s="38"/>
      <c r="D52" s="38"/>
      <c r="E52" s="39"/>
      <c r="F52" s="38"/>
      <c r="G52" s="39"/>
      <c r="H52" s="38"/>
    </row>
    <row r="54" spans="1:7" ht="14.25">
      <c r="A54" s="53" t="s">
        <v>22</v>
      </c>
      <c r="B54" s="55" t="s">
        <v>23</v>
      </c>
      <c r="C54" s="55"/>
      <c r="D54" s="54"/>
      <c r="E54" s="53" t="s">
        <v>94</v>
      </c>
      <c r="F54" s="53"/>
      <c r="G54" s="21" t="s">
        <v>95</v>
      </c>
    </row>
    <row r="55" spans="1:9" ht="15">
      <c r="A55" s="53" t="s">
        <v>26</v>
      </c>
      <c r="B55" s="55" t="s">
        <v>27</v>
      </c>
      <c r="C55" s="55"/>
      <c r="D55" s="54"/>
      <c r="E55" s="53" t="s">
        <v>25</v>
      </c>
      <c r="F55" s="53"/>
      <c r="G55" s="21" t="s">
        <v>24</v>
      </c>
      <c r="I55" s="3"/>
    </row>
    <row r="56" spans="1:4" ht="14.25">
      <c r="A56" s="53" t="s">
        <v>28</v>
      </c>
      <c r="B56" s="55" t="s">
        <v>29</v>
      </c>
      <c r="C56" s="55"/>
      <c r="D56" s="54"/>
    </row>
    <row r="60" spans="1:3" ht="14.25">
      <c r="A60" s="22"/>
      <c r="B60" s="23"/>
      <c r="C60" s="23"/>
    </row>
    <row r="61" spans="1:8" ht="15">
      <c r="A61" s="4"/>
      <c r="B61" s="5"/>
      <c r="C61" s="5"/>
      <c r="D61" s="5"/>
      <c r="E61" s="5"/>
      <c r="F61" s="5"/>
      <c r="G61" s="5"/>
      <c r="H61" s="5"/>
    </row>
  </sheetData>
  <sheetProtection selectLockedCells="1"/>
  <mergeCells count="13">
    <mergeCell ref="C8:C9"/>
    <mergeCell ref="D8:G8"/>
    <mergeCell ref="H8:H9"/>
    <mergeCell ref="B54:C54"/>
    <mergeCell ref="B55:C55"/>
    <mergeCell ref="B56:C56"/>
    <mergeCell ref="A1:H1"/>
    <mergeCell ref="A2:H2"/>
    <mergeCell ref="A3:H3"/>
    <mergeCell ref="A6:H6"/>
    <mergeCell ref="A7:A8"/>
    <mergeCell ref="B7:H7"/>
    <mergeCell ref="B8:B9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4" max="7" man="1"/>
  </rowBreaks>
  <ignoredErrors>
    <ignoredError sqref="C11:D11 F11 G26:G29 B26:D26 B30:D30 F26 F30 G30:G34 H26 H30 H18 H15 B15:D15 F15" unlockedFormula="1"/>
    <ignoredError sqref="G11:G14 G15:G21 E12:E14 E15:E21 E11 E26:E29 E30:E34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E26" sqref="E26:G26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93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s="36" customFormat="1" ht="15" customHeight="1" thickTop="1">
      <c r="A7" s="60" t="s">
        <v>71</v>
      </c>
      <c r="B7" s="62" t="s">
        <v>70</v>
      </c>
      <c r="C7" s="62"/>
      <c r="D7" s="62"/>
      <c r="E7" s="62"/>
      <c r="F7" s="62"/>
      <c r="G7" s="62"/>
      <c r="H7" s="62"/>
      <c r="I7" s="62"/>
      <c r="J7" s="62"/>
      <c r="K7" s="63"/>
    </row>
    <row r="8" spans="1:11" s="36" customFormat="1" ht="15" customHeight="1">
      <c r="A8" s="61"/>
      <c r="B8" s="64" t="s">
        <v>73</v>
      </c>
      <c r="C8" s="64" t="s">
        <v>87</v>
      </c>
      <c r="D8" s="69" t="s">
        <v>74</v>
      </c>
      <c r="E8" s="69"/>
      <c r="F8" s="69" t="s">
        <v>77</v>
      </c>
      <c r="G8" s="69" t="s">
        <v>78</v>
      </c>
      <c r="H8" s="69"/>
      <c r="I8" s="69" t="s">
        <v>80</v>
      </c>
      <c r="J8" s="28" t="s">
        <v>81</v>
      </c>
      <c r="K8" s="41" t="s">
        <v>83</v>
      </c>
    </row>
    <row r="9" spans="1:11" s="36" customFormat="1" ht="15" customHeight="1">
      <c r="A9" s="29" t="s">
        <v>72</v>
      </c>
      <c r="B9" s="64"/>
      <c r="C9" s="64"/>
      <c r="D9" s="28" t="s">
        <v>75</v>
      </c>
      <c r="E9" s="28" t="s">
        <v>76</v>
      </c>
      <c r="F9" s="69"/>
      <c r="G9" s="28" t="s">
        <v>75</v>
      </c>
      <c r="H9" s="28" t="s">
        <v>79</v>
      </c>
      <c r="I9" s="69"/>
      <c r="J9" s="28" t="s">
        <v>82</v>
      </c>
      <c r="K9" s="41" t="s">
        <v>84</v>
      </c>
    </row>
    <row r="10" spans="1:11" ht="15" customHeight="1">
      <c r="A10" s="17" t="s">
        <v>18</v>
      </c>
      <c r="B10" s="15">
        <f aca="true" t="shared" si="0" ref="B10:K10">SUM(B11:B13)</f>
        <v>418251072</v>
      </c>
      <c r="C10" s="15">
        <f t="shared" si="0"/>
        <v>423323819.33</v>
      </c>
      <c r="D10" s="15">
        <f t="shared" si="0"/>
        <v>53626116.86</v>
      </c>
      <c r="E10" s="15">
        <f t="shared" si="0"/>
        <v>189118056.20999998</v>
      </c>
      <c r="F10" s="15">
        <f t="shared" si="0"/>
        <v>234205763.12</v>
      </c>
      <c r="G10" s="15">
        <f t="shared" si="0"/>
        <v>69196450.44</v>
      </c>
      <c r="H10" s="15">
        <f t="shared" si="0"/>
        <v>126122488.42</v>
      </c>
      <c r="I10" s="15">
        <f t="shared" si="0"/>
        <v>297201330.91</v>
      </c>
      <c r="J10" s="15">
        <f t="shared" si="0"/>
        <v>115146092.45</v>
      </c>
      <c r="K10" s="16">
        <f t="shared" si="0"/>
        <v>0</v>
      </c>
    </row>
    <row r="11" spans="1:11" ht="15" customHeight="1">
      <c r="A11" s="13" t="s">
        <v>85</v>
      </c>
      <c r="B11" s="8">
        <v>212862566</v>
      </c>
      <c r="C11" s="8">
        <v>215618240.98</v>
      </c>
      <c r="D11" s="8">
        <v>33157716.78</v>
      </c>
      <c r="E11" s="8">
        <v>67119663.74</v>
      </c>
      <c r="F11" s="8">
        <f>C11-E11</f>
        <v>148498577.24</v>
      </c>
      <c r="G11" s="8">
        <v>33158653.78</v>
      </c>
      <c r="H11" s="8">
        <v>67118726.74</v>
      </c>
      <c r="I11" s="8">
        <f>C11-H11</f>
        <v>148499514.24</v>
      </c>
      <c r="J11" s="8">
        <v>63388003.67</v>
      </c>
      <c r="K11" s="9">
        <v>0</v>
      </c>
    </row>
    <row r="12" spans="1:11" ht="15" customHeight="1">
      <c r="A12" s="13" t="s">
        <v>86</v>
      </c>
      <c r="B12" s="8">
        <v>5584410</v>
      </c>
      <c r="C12" s="8">
        <v>4914410</v>
      </c>
      <c r="D12" s="8">
        <v>708210.72</v>
      </c>
      <c r="E12" s="8">
        <v>1417080.83</v>
      </c>
      <c r="F12" s="8">
        <f>C12-E12</f>
        <v>3497329.17</v>
      </c>
      <c r="G12" s="8">
        <v>708066.44</v>
      </c>
      <c r="H12" s="8">
        <v>1409386.26</v>
      </c>
      <c r="I12" s="8">
        <f>C12-H12</f>
        <v>3505023.74</v>
      </c>
      <c r="J12" s="8">
        <v>1409386.26</v>
      </c>
      <c r="K12" s="9">
        <v>0</v>
      </c>
    </row>
    <row r="13" spans="1:11" ht="15" customHeight="1">
      <c r="A13" s="13" t="s">
        <v>19</v>
      </c>
      <c r="B13" s="8">
        <v>199804096</v>
      </c>
      <c r="C13" s="8">
        <v>202791168.35</v>
      </c>
      <c r="D13" s="8">
        <v>19760189.36</v>
      </c>
      <c r="E13" s="8">
        <v>120581311.64</v>
      </c>
      <c r="F13" s="8">
        <f>C13-E13</f>
        <v>82209856.71</v>
      </c>
      <c r="G13" s="8">
        <v>35329730.22</v>
      </c>
      <c r="H13" s="8">
        <v>57594375.42</v>
      </c>
      <c r="I13" s="8">
        <f>C13-H13</f>
        <v>145196792.93</v>
      </c>
      <c r="J13" s="8">
        <v>50348702.52</v>
      </c>
      <c r="K13" s="9">
        <v>0</v>
      </c>
    </row>
    <row r="14" spans="1:12" ht="15" customHeight="1">
      <c r="A14" s="17" t="s">
        <v>20</v>
      </c>
      <c r="B14" s="15">
        <f aca="true" t="shared" si="1" ref="B14:K14">SUM(B15:B17)</f>
        <v>50327531</v>
      </c>
      <c r="C14" s="15">
        <f t="shared" si="1"/>
        <v>57576585.86</v>
      </c>
      <c r="D14" s="15">
        <f t="shared" si="1"/>
        <v>4359712.32</v>
      </c>
      <c r="E14" s="15">
        <f t="shared" si="1"/>
        <v>39195721.370000005</v>
      </c>
      <c r="F14" s="15">
        <f t="shared" si="1"/>
        <v>18380864.490000002</v>
      </c>
      <c r="G14" s="15">
        <f t="shared" si="1"/>
        <v>4146714.49</v>
      </c>
      <c r="H14" s="15">
        <f t="shared" si="1"/>
        <v>7274942</v>
      </c>
      <c r="I14" s="15">
        <f t="shared" si="1"/>
        <v>50301643.86</v>
      </c>
      <c r="J14" s="15">
        <f t="shared" si="1"/>
        <v>6515196.42</v>
      </c>
      <c r="K14" s="16">
        <f t="shared" si="1"/>
        <v>0</v>
      </c>
      <c r="L14" s="2"/>
    </row>
    <row r="15" spans="1:12" s="36" customFormat="1" ht="15" customHeight="1">
      <c r="A15" s="13" t="s">
        <v>88</v>
      </c>
      <c r="B15" s="43">
        <v>37119060</v>
      </c>
      <c r="C15" s="43">
        <v>44636114.86</v>
      </c>
      <c r="D15" s="43">
        <v>3930501.18</v>
      </c>
      <c r="E15" s="43">
        <v>29107505.63</v>
      </c>
      <c r="F15" s="8">
        <f>C15-E15</f>
        <v>15528609.23</v>
      </c>
      <c r="G15" s="43">
        <v>3716839.33</v>
      </c>
      <c r="H15" s="43">
        <v>6210459.81</v>
      </c>
      <c r="I15" s="8">
        <f>C15-H15</f>
        <v>38425655.05</v>
      </c>
      <c r="J15" s="43">
        <v>5450714.23</v>
      </c>
      <c r="K15" s="44">
        <v>0</v>
      </c>
      <c r="L15" s="42"/>
    </row>
    <row r="16" spans="1:12" s="36" customFormat="1" ht="15" customHeight="1">
      <c r="A16" s="13" t="s">
        <v>89</v>
      </c>
      <c r="B16" s="43">
        <v>10011000</v>
      </c>
      <c r="C16" s="43">
        <v>10011000</v>
      </c>
      <c r="D16" s="43">
        <v>0</v>
      </c>
      <c r="E16" s="43">
        <v>9238045.65</v>
      </c>
      <c r="F16" s="8">
        <f>C16-E16</f>
        <v>772954.3499999996</v>
      </c>
      <c r="G16" s="43">
        <v>0</v>
      </c>
      <c r="H16" s="43">
        <v>215000</v>
      </c>
      <c r="I16" s="8">
        <f>C16-H16</f>
        <v>9796000</v>
      </c>
      <c r="J16" s="43">
        <v>215000</v>
      </c>
      <c r="K16" s="44">
        <v>0</v>
      </c>
      <c r="L16" s="42"/>
    </row>
    <row r="17" spans="1:12" s="36" customFormat="1" ht="15" customHeight="1">
      <c r="A17" s="13" t="s">
        <v>92</v>
      </c>
      <c r="B17" s="43">
        <v>3197471</v>
      </c>
      <c r="C17" s="43">
        <v>2929471</v>
      </c>
      <c r="D17" s="43">
        <v>429211.14</v>
      </c>
      <c r="E17" s="43">
        <v>850170.09</v>
      </c>
      <c r="F17" s="8">
        <f>C17-E17</f>
        <v>2079300.9100000001</v>
      </c>
      <c r="G17" s="43">
        <v>429875.16</v>
      </c>
      <c r="H17" s="43">
        <v>849482.19</v>
      </c>
      <c r="I17" s="8">
        <f>C17-H17</f>
        <v>2079988.81</v>
      </c>
      <c r="J17" s="43">
        <v>849482.19</v>
      </c>
      <c r="K17" s="44">
        <v>0</v>
      </c>
      <c r="L17" s="42"/>
    </row>
    <row r="18" spans="1:11" ht="15" customHeight="1">
      <c r="A18" s="17" t="s">
        <v>21</v>
      </c>
      <c r="B18" s="18">
        <v>4421397</v>
      </c>
      <c r="C18" s="18">
        <v>3065107.96</v>
      </c>
      <c r="D18" s="10"/>
      <c r="E18" s="10"/>
      <c r="F18" s="15">
        <f>C18-E18</f>
        <v>3065107.96</v>
      </c>
      <c r="G18" s="10"/>
      <c r="H18" s="10"/>
      <c r="I18" s="15">
        <f>C18-H18</f>
        <v>3065107.96</v>
      </c>
      <c r="J18" s="10"/>
      <c r="K18" s="11"/>
    </row>
    <row r="19" spans="1:11" ht="15" customHeight="1">
      <c r="A19" s="14" t="s">
        <v>90</v>
      </c>
      <c r="B19" s="15">
        <f aca="true" t="shared" si="2" ref="B19:K19">SUM(B10+B14+B18)</f>
        <v>473000000</v>
      </c>
      <c r="C19" s="15">
        <f t="shared" si="2"/>
        <v>483965513.15</v>
      </c>
      <c r="D19" s="15">
        <f t="shared" si="2"/>
        <v>57985829.18</v>
      </c>
      <c r="E19" s="15">
        <f t="shared" si="2"/>
        <v>228313777.57999998</v>
      </c>
      <c r="F19" s="15">
        <f t="shared" si="2"/>
        <v>255651735.57000002</v>
      </c>
      <c r="G19" s="15">
        <f t="shared" si="2"/>
        <v>73343164.92999999</v>
      </c>
      <c r="H19" s="15">
        <f t="shared" si="2"/>
        <v>133397430.42</v>
      </c>
      <c r="I19" s="15">
        <f t="shared" si="2"/>
        <v>350568082.73</v>
      </c>
      <c r="J19" s="15">
        <f t="shared" si="2"/>
        <v>121661288.87</v>
      </c>
      <c r="K19" s="16">
        <f t="shared" si="2"/>
        <v>0</v>
      </c>
    </row>
    <row r="20" spans="1:11" ht="15" customHeight="1">
      <c r="A20" s="14" t="s">
        <v>91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32451703.94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67</v>
      </c>
      <c r="B21" s="20">
        <f>B19+B20</f>
        <v>473000000</v>
      </c>
      <c r="C21" s="20">
        <f>C19+C20</f>
        <v>483965513.15</v>
      </c>
      <c r="D21" s="20">
        <f>D19+D20</f>
        <v>57985829.18</v>
      </c>
      <c r="E21" s="20">
        <f>E19+E20</f>
        <v>228313777.57999998</v>
      </c>
      <c r="F21" s="20"/>
      <c r="G21" s="20">
        <f>G19+G20</f>
        <v>73343164.92999999</v>
      </c>
      <c r="H21" s="20">
        <f>H19+H20</f>
        <v>165849134.36</v>
      </c>
      <c r="I21" s="20"/>
      <c r="J21" s="20">
        <f>J19+J20</f>
        <v>121661288.87</v>
      </c>
      <c r="K21" s="45">
        <f>K19+K20</f>
        <v>0</v>
      </c>
    </row>
    <row r="22" spans="1:11" ht="13.5" thickTop="1">
      <c r="A22" s="67" t="s">
        <v>32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>
      <c r="A23" s="68" t="s">
        <v>31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9" ht="14.25">
      <c r="A25" s="53" t="s">
        <v>22</v>
      </c>
      <c r="B25" s="54"/>
      <c r="C25" s="53" t="s">
        <v>23</v>
      </c>
      <c r="D25" s="54"/>
      <c r="E25" s="55" t="s">
        <v>94</v>
      </c>
      <c r="F25" s="55"/>
      <c r="G25" s="55"/>
      <c r="I25" s="21" t="s">
        <v>95</v>
      </c>
    </row>
    <row r="26" spans="1:9" ht="14.25">
      <c r="A26" s="53" t="s">
        <v>26</v>
      </c>
      <c r="B26" s="54"/>
      <c r="C26" s="53" t="s">
        <v>27</v>
      </c>
      <c r="D26" s="54"/>
      <c r="E26" s="55" t="s">
        <v>25</v>
      </c>
      <c r="F26" s="55"/>
      <c r="G26" s="55"/>
      <c r="I26" s="21" t="s">
        <v>24</v>
      </c>
    </row>
    <row r="27" spans="1:12" ht="15">
      <c r="A27" s="53" t="s">
        <v>28</v>
      </c>
      <c r="B27" s="54"/>
      <c r="C27" s="53" t="s">
        <v>29</v>
      </c>
      <c r="D27" s="54"/>
      <c r="E27" s="54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4" spans="1:5" ht="14.25">
      <c r="A34" s="22"/>
      <c r="B34" s="23"/>
      <c r="C34" s="23"/>
      <c r="D34" s="1"/>
      <c r="E34" s="1"/>
    </row>
  </sheetData>
  <sheetProtection selectLockedCells="1"/>
  <mergeCells count="16">
    <mergeCell ref="E25:G25"/>
    <mergeCell ref="E26:G26"/>
    <mergeCell ref="A22:K22"/>
    <mergeCell ref="A23:K23"/>
    <mergeCell ref="A7:A8"/>
    <mergeCell ref="B7:K7"/>
    <mergeCell ref="B8:B9"/>
    <mergeCell ref="C8:C9"/>
    <mergeCell ref="D8:E8"/>
    <mergeCell ref="F8:F9"/>
    <mergeCell ref="G8:H8"/>
    <mergeCell ref="I8:I9"/>
    <mergeCell ref="A1:K1"/>
    <mergeCell ref="A2:K2"/>
    <mergeCell ref="A3:K3"/>
    <mergeCell ref="A6:K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2017-06-05T12:11:36Z</dcterms:modified>
  <cp:category/>
  <cp:version/>
  <cp:contentType/>
  <cp:contentStatus/>
</cp:coreProperties>
</file>