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sultado Nominal - 1º Bim" sheetId="1" r:id="rId1"/>
    <sheet name="Rec Resultado Primário - 1º Bim" sheetId="2" r:id="rId2"/>
    <sheet name="Dep Resultado Primário - 1º Bim" sheetId="3" r:id="rId3"/>
  </sheets>
  <definedNames>
    <definedName name="_xlfn.SUMIFS" hidden="1">#NAME?</definedName>
    <definedName name="_xlnm.Print_Area" localSheetId="2">'Dep Resultado Primário - 1º Bim'!$A$1:$I$42</definedName>
    <definedName name="_xlnm.Print_Area" localSheetId="1">'Rec Resultado Primário - 1º Bim'!$A$1:$E$47</definedName>
    <definedName name="_xlnm.Print_Area" localSheetId="0">'Resultado Nominal - 1º Bim'!$A$1:$E$52</definedName>
    <definedName name="Z_FED31D73_12BC_4C9A_9468_72952A34E245_.wvu.PrintArea" localSheetId="2" hidden="1">'Dep Resultado Primário - 1º Bim'!$A$1:$E$42</definedName>
    <definedName name="Z_FED31D73_12BC_4C9A_9468_72952A34E245_.wvu.PrintArea" localSheetId="1" hidden="1">'Rec Resultado Primário - 1º Bim'!$A$1:$E$47</definedName>
    <definedName name="Z_FED31D73_12BC_4C9A_9468_72952A34E245_.wvu.PrintArea" localSheetId="0" hidden="1">'Resultado Nominal - 1º Bim'!$A$1:$E$52</definedName>
  </definedNames>
  <calcPr fullCalcOnLoad="1"/>
</workbook>
</file>

<file path=xl/sharedStrings.xml><?xml version="1.0" encoding="utf-8"?>
<sst xmlns="http://schemas.openxmlformats.org/spreadsheetml/2006/main" count="154" uniqueCount="112">
  <si>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</si>
  <si>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</si>
  <si>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</si>
  <si>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</si>
  <si>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</si>
  <si>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</si>
  <si>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</si>
  <si>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</si>
  <si>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</si>
  <si>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</si>
  <si>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</si>
  <si>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</si>
  <si>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</si>
  <si>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</si>
  <si>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</si>
  <si>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</si>
  <si>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</si>
  <si>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</si>
  <si>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</si>
  <si>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</si>
  <si>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</si>
  <si>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</si>
  <si>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</si>
  <si>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</si>
  <si>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</si>
  <si>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</si>
  <si>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</si>
  <si>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</si>
  <si>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</si>
  <si>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</si>
  <si>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</si>
  <si>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</si>
  <si>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</si>
  <si>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</si>
  <si>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</si>
  <si>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</si>
  <si>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</si>
  <si>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</si>
  <si>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</si>
  <si>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</si>
  <si>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</si>
  <si>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</si>
  <si>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</si>
  <si>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</si>
  <si>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</si>
  <si>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</si>
  <si>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</si>
  <si>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</si>
  <si>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</si>
  <si>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</si>
  <si>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</si>
  <si>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</si>
  <si>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</si>
  <si>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</si>
  <si>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</si>
  <si>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</si>
  <si>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</si>
  <si>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</si>
  <si>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</si>
  <si>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</si>
  <si>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</si>
  <si>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</si>
  <si>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</si>
  <si>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</si>
  <si>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</si>
  <si>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</si>
  <si>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</si>
  <si>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</si>
  <si>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</si>
  <si>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</si>
  <si>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</si>
  <si>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</si>
  <si>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</si>
  <si>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</si>
  <si>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</si>
  <si>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</si>
  <si>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</si>
  <si>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</si>
  <si>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</si>
  <si>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</si>
  <si>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</si>
  <si>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</si>
  <si>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Despesas Inscritas em RP Ñ Processadas</t>
  </si>
  <si>
    <t>Execução da Despesa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</si>
  <si>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</si>
  <si>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</si>
  <si>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</si>
  <si>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</si>
  <si>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</si>
  <si>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</si>
  <si>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</si>
  <si>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</si>
  <si>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</si>
  <si>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</si>
  <si>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</si>
  <si>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</si>
  <si>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</si>
  <si>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</si>
  <si>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</si>
  <si>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</si>
  <si>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</si>
  <si>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</si>
  <si>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Até o Bimestre 2016</t>
  </si>
  <si>
    <t>Em 2016</t>
  </si>
  <si>
    <t>Até o Bim. 2016</t>
  </si>
  <si>
    <t>1º BIMESTRE DE 2017</t>
  </si>
  <si>
    <t>Em 31/Dez/2016 (a)</t>
  </si>
  <si>
    <t>Fabiano Martins de Oliveira</t>
  </si>
  <si>
    <t>Saulo Pedroso de Souza</t>
  </si>
  <si>
    <t>Até o Bimestre 2017</t>
  </si>
  <si>
    <t>Até o Bim. 2017</t>
  </si>
  <si>
    <t>Em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</si>
</sst>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171" fontId="6" fillId="23" borderId="12" xfId="53" applyNumberFormat="1" applyFont="1" applyFill="1" applyBorder="1" applyAlignment="1" applyProtection="1">
      <alignment vertical="center"/>
      <protection hidden="1"/>
    </xf>
    <xf numFmtId="171" fontId="6" fillId="23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71" fontId="8" fillId="0" borderId="11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6" fillId="23" borderId="12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23" borderId="14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8" fillId="0" borderId="14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23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8" xfId="53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9" fillId="14" borderId="21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3" xfId="53" applyNumberFormat="1" applyFont="1" applyBorder="1" applyAlignment="1" applyProtection="1">
      <alignment horizontal="center" vertical="center"/>
      <protection hidden="1"/>
    </xf>
    <xf numFmtId="0" fontId="29" fillId="14" borderId="22" xfId="53" applyFont="1" applyFill="1" applyBorder="1" applyAlignment="1" applyProtection="1">
      <alignment horizontal="center" vertical="center"/>
      <protection hidden="1"/>
    </xf>
    <xf numFmtId="0" fontId="29" fillId="14" borderId="23" xfId="53" applyFont="1" applyFill="1" applyBorder="1" applyAlignment="1" applyProtection="1">
      <alignment horizontal="center" vertical="center"/>
      <protection hidden="1"/>
    </xf>
    <xf numFmtId="0" fontId="29" fillId="14" borderId="24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29" fillId="14" borderId="25" xfId="53" applyFont="1" applyFill="1" applyBorder="1" applyAlignment="1" applyProtection="1">
      <alignment horizontal="left" vertical="center" indent="1"/>
      <protection hidden="1"/>
    </xf>
    <xf numFmtId="0" fontId="29" fillId="14" borderId="26" xfId="53" applyFont="1" applyFill="1" applyBorder="1" applyAlignment="1" applyProtection="1">
      <alignment horizontal="left" vertical="center" indent="1"/>
      <protection hidden="1"/>
    </xf>
    <xf numFmtId="0" fontId="29" fillId="14" borderId="27" xfId="53" applyFont="1" applyFill="1" applyBorder="1" applyAlignment="1" applyProtection="1">
      <alignment horizontal="left" vertical="center" indent="1"/>
      <protection hidden="1"/>
    </xf>
    <xf numFmtId="0" fontId="29" fillId="14" borderId="28" xfId="53" applyFont="1" applyFill="1" applyBorder="1" applyAlignment="1" applyProtection="1">
      <alignment horizontal="left" vertical="center" indent="1"/>
      <protection hidden="1"/>
    </xf>
    <xf numFmtId="0" fontId="29" fillId="14" borderId="0" xfId="53" applyFont="1" applyFill="1" applyBorder="1" applyAlignment="1" applyProtection="1">
      <alignment horizontal="left" vertical="center" indent="1"/>
      <protection hidden="1"/>
    </xf>
    <xf numFmtId="0" fontId="29" fillId="14" borderId="29" xfId="53" applyFont="1" applyFill="1" applyBorder="1" applyAlignment="1" applyProtection="1">
      <alignment horizontal="left" vertical="center" indent="1"/>
      <protection hidden="1"/>
    </xf>
    <xf numFmtId="0" fontId="29" fillId="14" borderId="30" xfId="53" applyFont="1" applyFill="1" applyBorder="1" applyAlignment="1" applyProtection="1">
      <alignment horizontal="left" vertical="center" indent="1"/>
      <protection hidden="1"/>
    </xf>
    <xf numFmtId="0" fontId="29" fillId="14" borderId="31" xfId="53" applyFont="1" applyFill="1" applyBorder="1" applyAlignment="1" applyProtection="1">
      <alignment horizontal="left" vertical="center" indent="1"/>
      <protection hidden="1"/>
    </xf>
    <xf numFmtId="0" fontId="29" fillId="14" borderId="32" xfId="53" applyFont="1" applyFill="1" applyBorder="1" applyAlignment="1" applyProtection="1">
      <alignment horizontal="left" vertical="center" indent="1"/>
      <protection hidden="1"/>
    </xf>
    <xf numFmtId="0" fontId="8" fillId="0" borderId="14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6" fillId="0" borderId="14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39" fontId="29" fillId="14" borderId="22" xfId="53" applyNumberFormat="1" applyFont="1" applyFill="1" applyBorder="1" applyAlignment="1" applyProtection="1">
      <alignment horizontal="center" vertical="center"/>
      <protection hidden="1"/>
    </xf>
    <xf numFmtId="39" fontId="29" fillId="14" borderId="23" xfId="53" applyNumberFormat="1" applyFont="1" applyFill="1" applyBorder="1" applyAlignment="1" applyProtection="1">
      <alignment horizontal="center" vertical="center"/>
      <protection hidden="1"/>
    </xf>
    <xf numFmtId="39" fontId="29" fillId="14" borderId="24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8" fillId="0" borderId="14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PageLayoutView="0" workbookViewId="0" topLeftCell="A40">
      <selection activeCell="A44" sqref="A44:IV52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50" t="s">
        <v>6</v>
      </c>
      <c r="B1" s="50"/>
      <c r="C1" s="50"/>
      <c r="D1" s="50"/>
      <c r="E1" s="50"/>
    </row>
    <row r="2" spans="1:5" ht="18">
      <c r="A2" s="51" t="s">
        <v>0</v>
      </c>
      <c r="B2" s="51"/>
      <c r="C2" s="51"/>
      <c r="D2" s="51"/>
      <c r="E2" s="51"/>
    </row>
    <row r="3" spans="1:5" ht="18">
      <c r="A3" s="51" t="s">
        <v>1</v>
      </c>
      <c r="B3" s="51"/>
      <c r="C3" s="51"/>
      <c r="D3" s="51"/>
      <c r="E3" s="51"/>
    </row>
    <row r="4" spans="1:5" ht="18">
      <c r="A4" s="8" t="s">
        <v>2</v>
      </c>
      <c r="B4" s="6"/>
      <c r="C4" s="7"/>
      <c r="D4" s="7"/>
      <c r="E4" s="7"/>
    </row>
    <row r="5" spans="1:5" ht="18">
      <c r="A5" s="8" t="s">
        <v>105</v>
      </c>
      <c r="B5" s="6"/>
      <c r="C5" s="7"/>
      <c r="D5" s="7"/>
      <c r="E5" s="7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2" t="s">
        <v>15</v>
      </c>
      <c r="B7" s="53"/>
      <c r="C7" s="56" t="s">
        <v>16</v>
      </c>
      <c r="D7" s="57"/>
      <c r="E7" s="58"/>
    </row>
    <row r="8" spans="1:5" ht="19.5" customHeight="1">
      <c r="A8" s="54"/>
      <c r="B8" s="55"/>
      <c r="C8" s="16" t="s">
        <v>106</v>
      </c>
      <c r="D8" s="16" t="s">
        <v>17</v>
      </c>
      <c r="E8" s="17" t="s">
        <v>18</v>
      </c>
    </row>
    <row r="9" spans="1:6" ht="19.5" customHeight="1">
      <c r="A9" s="60" t="s">
        <v>19</v>
      </c>
      <c r="B9" s="61"/>
      <c r="C9" s="14">
        <v>41620969.2</v>
      </c>
      <c r="D9" s="14">
        <v>41620969.2</v>
      </c>
      <c r="E9" s="15">
        <v>41820736.47</v>
      </c>
      <c r="F9" s="4"/>
    </row>
    <row r="10" spans="1:6" ht="19.5" customHeight="1">
      <c r="A10" s="60" t="s">
        <v>23</v>
      </c>
      <c r="B10" s="61"/>
      <c r="C10" s="14">
        <f>SUM(C11+C12-C13)</f>
        <v>33698227.489999995</v>
      </c>
      <c r="D10" s="14">
        <f>SUM(D11+D12-D13)</f>
        <v>33698227.489999995</v>
      </c>
      <c r="E10" s="15">
        <f>SUM(E11+E12-E13)</f>
        <v>51873511.989999995</v>
      </c>
      <c r="F10" s="4"/>
    </row>
    <row r="11" spans="1:6" ht="19.5" customHeight="1">
      <c r="A11" s="62" t="s">
        <v>20</v>
      </c>
      <c r="B11" s="63"/>
      <c r="C11" s="12">
        <v>42312406.87</v>
      </c>
      <c r="D11" s="12">
        <v>42312406.87</v>
      </c>
      <c r="E11" s="13">
        <v>52313908.19</v>
      </c>
      <c r="F11" s="4"/>
    </row>
    <row r="12" spans="1:5" ht="19.5" customHeight="1">
      <c r="A12" s="62" t="s">
        <v>21</v>
      </c>
      <c r="B12" s="63"/>
      <c r="C12" s="12">
        <v>49266.82</v>
      </c>
      <c r="D12" s="12">
        <v>49266.82</v>
      </c>
      <c r="E12" s="13">
        <v>101174.43</v>
      </c>
    </row>
    <row r="13" spans="1:6" ht="19.5" customHeight="1">
      <c r="A13" s="62" t="s">
        <v>22</v>
      </c>
      <c r="B13" s="63"/>
      <c r="C13" s="12">
        <v>8663446.2</v>
      </c>
      <c r="D13" s="12">
        <v>8663446.2</v>
      </c>
      <c r="E13" s="13">
        <v>541570.63</v>
      </c>
      <c r="F13" s="4"/>
    </row>
    <row r="14" spans="1:6" ht="19.5" customHeight="1">
      <c r="A14" s="60" t="s">
        <v>24</v>
      </c>
      <c r="B14" s="61"/>
      <c r="C14" s="14">
        <f>C9-C10</f>
        <v>7922741.710000008</v>
      </c>
      <c r="D14" s="14">
        <f>D9-D10</f>
        <v>7922741.710000008</v>
      </c>
      <c r="E14" s="15">
        <f>C14-D14</f>
        <v>0</v>
      </c>
      <c r="F14" s="4"/>
    </row>
    <row r="15" spans="1:6" ht="19.5" customHeight="1">
      <c r="A15" s="60" t="s">
        <v>25</v>
      </c>
      <c r="B15" s="61"/>
      <c r="C15" s="14">
        <v>0</v>
      </c>
      <c r="D15" s="14">
        <v>0</v>
      </c>
      <c r="E15" s="15">
        <v>0</v>
      </c>
      <c r="F15" s="4"/>
    </row>
    <row r="16" spans="1:6" ht="19.5" customHeight="1">
      <c r="A16" s="60" t="s">
        <v>26</v>
      </c>
      <c r="B16" s="61"/>
      <c r="C16" s="14">
        <v>662979.34</v>
      </c>
      <c r="D16" s="14">
        <v>662979.34</v>
      </c>
      <c r="E16" s="15">
        <v>621067.63</v>
      </c>
      <c r="F16" s="4"/>
    </row>
    <row r="17" spans="1:6" ht="19.5" customHeight="1" thickBot="1">
      <c r="A17" s="64" t="s">
        <v>27</v>
      </c>
      <c r="B17" s="65"/>
      <c r="C17" s="18">
        <f>C14+C15-C16</f>
        <v>7259762.3700000085</v>
      </c>
      <c r="D17" s="18">
        <f>D14+D15-D16</f>
        <v>7259762.3700000085</v>
      </c>
      <c r="E17" s="19">
        <f>E14+E15-E16</f>
        <v>-621067.63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52" t="s">
        <v>6</v>
      </c>
      <c r="B20" s="53"/>
      <c r="C20" s="53"/>
      <c r="D20" s="53" t="s">
        <v>28</v>
      </c>
      <c r="E20" s="59"/>
    </row>
    <row r="21" spans="1:5" ht="19.5" customHeight="1">
      <c r="A21" s="54"/>
      <c r="B21" s="55"/>
      <c r="C21" s="55"/>
      <c r="D21" s="16" t="s">
        <v>29</v>
      </c>
      <c r="E21" s="17" t="s">
        <v>30</v>
      </c>
    </row>
    <row r="22" spans="1:5" ht="19.5" customHeight="1" thickBot="1">
      <c r="A22" s="66" t="s">
        <v>31</v>
      </c>
      <c r="B22" s="67"/>
      <c r="C22" s="67"/>
      <c r="D22" s="20">
        <f>E17-D17</f>
        <v>-7880830.000000008</v>
      </c>
      <c r="E22" s="21">
        <f>E17-C17</f>
        <v>-7880830.000000008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52" t="s">
        <v>34</v>
      </c>
      <c r="B25" s="53"/>
      <c r="C25" s="53"/>
      <c r="D25" s="53" t="s">
        <v>32</v>
      </c>
      <c r="E25" s="68"/>
    </row>
    <row r="26" spans="1:5" ht="19.5" customHeight="1">
      <c r="A26" s="54"/>
      <c r="B26" s="55"/>
      <c r="C26" s="55"/>
      <c r="D26" s="55" t="s">
        <v>33</v>
      </c>
      <c r="E26" s="69"/>
    </row>
    <row r="27" spans="1:5" ht="19.5" customHeight="1" thickBot="1">
      <c r="A27" s="66" t="s">
        <v>35</v>
      </c>
      <c r="B27" s="67"/>
      <c r="C27" s="67"/>
      <c r="D27" s="70">
        <v>-1853389.42</v>
      </c>
      <c r="E27" s="71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52" t="s">
        <v>36</v>
      </c>
      <c r="B30" s="53"/>
      <c r="C30" s="53" t="s">
        <v>16</v>
      </c>
      <c r="D30" s="53"/>
      <c r="E30" s="59"/>
    </row>
    <row r="31" spans="1:5" ht="19.5" customHeight="1">
      <c r="A31" s="54"/>
      <c r="B31" s="55"/>
      <c r="C31" s="16" t="s">
        <v>106</v>
      </c>
      <c r="D31" s="16" t="s">
        <v>17</v>
      </c>
      <c r="E31" s="17" t="s">
        <v>18</v>
      </c>
    </row>
    <row r="32" spans="1:5" ht="19.5" customHeight="1">
      <c r="A32" s="60" t="s">
        <v>37</v>
      </c>
      <c r="B32" s="61"/>
      <c r="C32" s="14">
        <f>SUM(C33:C34)</f>
        <v>0</v>
      </c>
      <c r="D32" s="14">
        <f>SUM(D33:D34)</f>
        <v>0</v>
      </c>
      <c r="E32" s="15">
        <f>SUM(E33:E34)</f>
        <v>0</v>
      </c>
    </row>
    <row r="33" spans="1:5" ht="19.5" customHeight="1">
      <c r="A33" s="62" t="s">
        <v>38</v>
      </c>
      <c r="B33" s="63"/>
      <c r="C33" s="12">
        <v>0</v>
      </c>
      <c r="D33" s="12">
        <v>0</v>
      </c>
      <c r="E33" s="13">
        <v>0</v>
      </c>
    </row>
    <row r="34" spans="1:5" ht="19.5" customHeight="1">
      <c r="A34" s="62" t="s">
        <v>39</v>
      </c>
      <c r="B34" s="63"/>
      <c r="C34" s="12">
        <v>0</v>
      </c>
      <c r="D34" s="12">
        <v>0</v>
      </c>
      <c r="E34" s="13">
        <v>0</v>
      </c>
    </row>
    <row r="35" spans="1:5" ht="19.5" customHeight="1">
      <c r="A35" s="60" t="s">
        <v>40</v>
      </c>
      <c r="B35" s="61"/>
      <c r="C35" s="14">
        <f>SUM(C36:C39)</f>
        <v>0</v>
      </c>
      <c r="D35" s="14">
        <f>SUM(D36:D39)</f>
        <v>0</v>
      </c>
      <c r="E35" s="15">
        <f>SUM(E36:E39)</f>
        <v>0</v>
      </c>
    </row>
    <row r="36" spans="1:5" ht="19.5" customHeight="1">
      <c r="A36" s="62" t="s">
        <v>20</v>
      </c>
      <c r="B36" s="63"/>
      <c r="C36" s="12">
        <v>0</v>
      </c>
      <c r="D36" s="12">
        <v>0</v>
      </c>
      <c r="E36" s="13">
        <v>0</v>
      </c>
    </row>
    <row r="37" spans="1:5" ht="19.5" customHeight="1">
      <c r="A37" s="62" t="s">
        <v>41</v>
      </c>
      <c r="B37" s="63"/>
      <c r="C37" s="12">
        <v>0</v>
      </c>
      <c r="D37" s="12">
        <v>0</v>
      </c>
      <c r="E37" s="13">
        <v>0</v>
      </c>
    </row>
    <row r="38" spans="1:5" ht="19.5" customHeight="1">
      <c r="A38" s="62" t="s">
        <v>42</v>
      </c>
      <c r="B38" s="63"/>
      <c r="C38" s="12">
        <v>0</v>
      </c>
      <c r="D38" s="12">
        <v>0</v>
      </c>
      <c r="E38" s="13">
        <v>0</v>
      </c>
    </row>
    <row r="39" spans="1:5" ht="19.5" customHeight="1">
      <c r="A39" s="62" t="s">
        <v>43</v>
      </c>
      <c r="B39" s="63"/>
      <c r="C39" s="12">
        <v>0</v>
      </c>
      <c r="D39" s="12">
        <v>0</v>
      </c>
      <c r="E39" s="13">
        <v>0</v>
      </c>
    </row>
    <row r="40" spans="1:5" ht="19.5" customHeight="1">
      <c r="A40" s="60" t="s">
        <v>44</v>
      </c>
      <c r="B40" s="61"/>
      <c r="C40" s="14">
        <f>C32-C35</f>
        <v>0</v>
      </c>
      <c r="D40" s="14">
        <f>D32-D35</f>
        <v>0</v>
      </c>
      <c r="E40" s="15">
        <f>E32-E35</f>
        <v>0</v>
      </c>
    </row>
    <row r="41" spans="1:5" ht="19.5" customHeight="1">
      <c r="A41" s="60" t="s">
        <v>45</v>
      </c>
      <c r="B41" s="61"/>
      <c r="C41" s="14">
        <v>0</v>
      </c>
      <c r="D41" s="14">
        <v>0</v>
      </c>
      <c r="E41" s="15">
        <v>0</v>
      </c>
    </row>
    <row r="42" spans="1:5" ht="19.5" customHeight="1" thickBot="1">
      <c r="A42" s="64" t="s">
        <v>46</v>
      </c>
      <c r="B42" s="65"/>
      <c r="C42" s="18">
        <f>C40-C41</f>
        <v>0</v>
      </c>
      <c r="D42" s="18">
        <f>D40-D41</f>
        <v>0</v>
      </c>
      <c r="E42" s="19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5" spans="1:4" ht="12.75">
      <c r="A45" s="49" t="s">
        <v>7</v>
      </c>
      <c r="B45" s="49"/>
      <c r="C45" s="49" t="s">
        <v>107</v>
      </c>
      <c r="D45" s="49"/>
    </row>
    <row r="46" spans="1:4" ht="12.75">
      <c r="A46" s="49" t="s">
        <v>11</v>
      </c>
      <c r="B46" s="49"/>
      <c r="C46" s="49" t="s">
        <v>10</v>
      </c>
      <c r="D46" s="49"/>
    </row>
    <row r="47" spans="1:2" ht="12.75">
      <c r="A47" s="49" t="s">
        <v>13</v>
      </c>
      <c r="B47" s="49"/>
    </row>
    <row r="50" spans="1:4" ht="12.75">
      <c r="A50" s="49" t="s">
        <v>8</v>
      </c>
      <c r="B50" s="49"/>
      <c r="C50" s="49" t="s">
        <v>108</v>
      </c>
      <c r="D50" s="49"/>
    </row>
    <row r="51" spans="1:4" ht="12.75">
      <c r="A51" s="49" t="s">
        <v>12</v>
      </c>
      <c r="B51" s="49"/>
      <c r="C51" s="49" t="s">
        <v>9</v>
      </c>
      <c r="D51" s="49"/>
    </row>
    <row r="52" spans="1:2" ht="12.75">
      <c r="A52" s="49" t="s">
        <v>14</v>
      </c>
      <c r="B52" s="49"/>
    </row>
    <row r="54" ht="15" customHeight="1"/>
    <row r="55" ht="15" customHeight="1"/>
    <row r="56" spans="1:5" ht="15" customHeight="1">
      <c r="A56" s="9"/>
      <c r="B56" s="2"/>
      <c r="C56" s="9"/>
      <c r="D56" s="9"/>
      <c r="E56" s="9"/>
    </row>
    <row r="57" ht="15" customHeight="1"/>
    <row r="58" ht="15" customHeight="1"/>
    <row r="59" ht="15" customHeight="1"/>
    <row r="60" spans="1:5" ht="15" customHeight="1">
      <c r="A60" s="9"/>
      <c r="B60" s="2"/>
      <c r="C60" s="9"/>
      <c r="D60" s="9"/>
      <c r="E60" s="9"/>
    </row>
  </sheetData>
  <sheetProtection selectLockedCells="1"/>
  <mergeCells count="45">
    <mergeCell ref="A50:B50"/>
    <mergeCell ref="A51:B51"/>
    <mergeCell ref="A52:B52"/>
    <mergeCell ref="C45:D45"/>
    <mergeCell ref="C46:D46"/>
    <mergeCell ref="A42:B42"/>
    <mergeCell ref="A36:B36"/>
    <mergeCell ref="A37:B37"/>
    <mergeCell ref="A38:B38"/>
    <mergeCell ref="A39:B39"/>
    <mergeCell ref="A40:B40"/>
    <mergeCell ref="A41:B41"/>
    <mergeCell ref="C50:D50"/>
    <mergeCell ref="A32:B32"/>
    <mergeCell ref="A33:B33"/>
    <mergeCell ref="A34:B34"/>
    <mergeCell ref="A35:B35"/>
    <mergeCell ref="A27:C27"/>
    <mergeCell ref="D27:E27"/>
    <mergeCell ref="A30:B31"/>
    <mergeCell ref="C30:E30"/>
    <mergeCell ref="A17:B17"/>
    <mergeCell ref="A22:C22"/>
    <mergeCell ref="A25:C26"/>
    <mergeCell ref="D25:E25"/>
    <mergeCell ref="D26:E26"/>
    <mergeCell ref="A13:B13"/>
    <mergeCell ref="A14:B14"/>
    <mergeCell ref="A15:B15"/>
    <mergeCell ref="A16:B16"/>
    <mergeCell ref="A9:B9"/>
    <mergeCell ref="A10:B10"/>
    <mergeCell ref="A11:B11"/>
    <mergeCell ref="A12:B12"/>
    <mergeCell ref="A1:E1"/>
    <mergeCell ref="A2:E2"/>
    <mergeCell ref="A3:E3"/>
    <mergeCell ref="A7:B8"/>
    <mergeCell ref="C7:E7"/>
    <mergeCell ref="D20:E20"/>
    <mergeCell ref="A20:C21"/>
    <mergeCell ref="C51:D51"/>
    <mergeCell ref="A45:B45"/>
    <mergeCell ref="A46:B46"/>
    <mergeCell ref="A47:B4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zoomScalePageLayoutView="0" workbookViewId="0" topLeftCell="A1">
      <selection activeCell="C48" sqref="C48:D48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50" t="s">
        <v>3</v>
      </c>
      <c r="B1" s="50"/>
      <c r="C1" s="50"/>
      <c r="D1" s="50"/>
      <c r="E1" s="50"/>
    </row>
    <row r="2" spans="1:5" ht="18">
      <c r="A2" s="51" t="s">
        <v>0</v>
      </c>
      <c r="B2" s="51"/>
      <c r="C2" s="51"/>
      <c r="D2" s="51"/>
      <c r="E2" s="51"/>
    </row>
    <row r="3" spans="1:5" ht="18">
      <c r="A3" s="51" t="s">
        <v>1</v>
      </c>
      <c r="B3" s="51"/>
      <c r="C3" s="51"/>
      <c r="D3" s="51"/>
      <c r="E3" s="51"/>
    </row>
    <row r="4" spans="1:5" ht="18">
      <c r="A4" s="8" t="s">
        <v>2</v>
      </c>
      <c r="B4" s="6"/>
      <c r="C4" s="7"/>
      <c r="D4" s="7"/>
      <c r="E4" s="7"/>
    </row>
    <row r="5" spans="1:5" ht="18">
      <c r="A5" s="8" t="s">
        <v>105</v>
      </c>
      <c r="B5" s="6"/>
      <c r="C5" s="7"/>
      <c r="D5" s="7"/>
      <c r="E5" s="7"/>
    </row>
    <row r="6" spans="1:5" ht="16.5" thickBot="1">
      <c r="A6" s="2">
        <v>3</v>
      </c>
      <c r="B6" s="3"/>
      <c r="C6" s="3"/>
      <c r="D6" s="3"/>
      <c r="E6" s="3"/>
    </row>
    <row r="7" spans="1:5" ht="19.5" customHeight="1" thickTop="1">
      <c r="A7" s="52" t="s">
        <v>48</v>
      </c>
      <c r="B7" s="53"/>
      <c r="C7" s="53" t="s">
        <v>4</v>
      </c>
      <c r="D7" s="53" t="s">
        <v>47</v>
      </c>
      <c r="E7" s="59"/>
    </row>
    <row r="8" spans="1:5" ht="19.5" customHeight="1">
      <c r="A8" s="54"/>
      <c r="B8" s="55"/>
      <c r="C8" s="55"/>
      <c r="D8" s="16" t="s">
        <v>109</v>
      </c>
      <c r="E8" s="17" t="s">
        <v>102</v>
      </c>
    </row>
    <row r="9" spans="1:5" ht="19.5" customHeight="1">
      <c r="A9" s="44" t="s">
        <v>49</v>
      </c>
      <c r="B9" s="45"/>
      <c r="C9" s="14">
        <f>SUM(C10+C16+C19+C22+C28)</f>
        <v>437220900</v>
      </c>
      <c r="D9" s="14">
        <f>SUM(D10+D16+D19+D22+D28)</f>
        <v>71453249.03000002</v>
      </c>
      <c r="E9" s="15">
        <f>SUM(E10+E16+E19+E22+E28)</f>
        <v>71349903.6</v>
      </c>
    </row>
    <row r="10" spans="1:5" ht="19.5" customHeight="1">
      <c r="A10" s="46" t="s">
        <v>50</v>
      </c>
      <c r="B10" s="47"/>
      <c r="C10" s="22">
        <f>SUM(C11:C15)</f>
        <v>170656760</v>
      </c>
      <c r="D10" s="22">
        <f>SUM(D11:D15)</f>
        <v>23759032.84</v>
      </c>
      <c r="E10" s="25">
        <f>SUM(E11:E15)</f>
        <v>22507961.65</v>
      </c>
    </row>
    <row r="11" spans="1:5" ht="19.5" customHeight="1">
      <c r="A11" s="62" t="s">
        <v>51</v>
      </c>
      <c r="B11" s="63"/>
      <c r="C11" s="11">
        <v>80212700</v>
      </c>
      <c r="D11" s="11">
        <v>11981628.27</v>
      </c>
      <c r="E11" s="26">
        <v>12179844.48</v>
      </c>
    </row>
    <row r="12" spans="1:5" ht="19.5" customHeight="1">
      <c r="A12" s="62" t="s">
        <v>52</v>
      </c>
      <c r="B12" s="63"/>
      <c r="C12" s="11">
        <v>47530260</v>
      </c>
      <c r="D12" s="11">
        <v>7704903.61</v>
      </c>
      <c r="E12" s="26">
        <v>6768476.06</v>
      </c>
    </row>
    <row r="13" spans="1:5" ht="19.5" customHeight="1">
      <c r="A13" s="62" t="s">
        <v>53</v>
      </c>
      <c r="B13" s="63"/>
      <c r="C13" s="11">
        <v>11876000</v>
      </c>
      <c r="D13" s="11">
        <v>1145159.66</v>
      </c>
      <c r="E13" s="26">
        <v>1191653.18</v>
      </c>
    </row>
    <row r="14" spans="1:5" ht="19.5" customHeight="1">
      <c r="A14" s="62" t="s">
        <v>54</v>
      </c>
      <c r="B14" s="63"/>
      <c r="C14" s="12">
        <v>13078700</v>
      </c>
      <c r="D14" s="12">
        <v>2168914.99</v>
      </c>
      <c r="E14" s="13">
        <v>1756222.9</v>
      </c>
    </row>
    <row r="15" spans="1:5" ht="19.5" customHeight="1">
      <c r="A15" s="62" t="s">
        <v>55</v>
      </c>
      <c r="B15" s="63"/>
      <c r="C15" s="12">
        <v>17959100</v>
      </c>
      <c r="D15" s="12">
        <v>758426.31</v>
      </c>
      <c r="E15" s="13">
        <v>611765.03</v>
      </c>
    </row>
    <row r="16" spans="1:5" ht="19.5" customHeight="1">
      <c r="A16" s="46" t="s">
        <v>56</v>
      </c>
      <c r="B16" s="47"/>
      <c r="C16" s="22">
        <f>SUM(C17:C18)</f>
        <v>10160100</v>
      </c>
      <c r="D16" s="22">
        <f>SUM(D17:D18)</f>
        <v>609123.6699999999</v>
      </c>
      <c r="E16" s="25">
        <f>SUM(E17:E18)</f>
        <v>1161250.56</v>
      </c>
    </row>
    <row r="17" spans="1:5" ht="19.5" customHeight="1">
      <c r="A17" s="62" t="s">
        <v>57</v>
      </c>
      <c r="B17" s="63"/>
      <c r="C17" s="11">
        <v>160100</v>
      </c>
      <c r="D17" s="11">
        <v>19025.35</v>
      </c>
      <c r="E17" s="26">
        <v>17283.52</v>
      </c>
    </row>
    <row r="18" spans="1:5" ht="19.5" customHeight="1">
      <c r="A18" s="62" t="s">
        <v>58</v>
      </c>
      <c r="B18" s="63"/>
      <c r="C18" s="11">
        <v>10000000</v>
      </c>
      <c r="D18" s="11">
        <v>590098.32</v>
      </c>
      <c r="E18" s="26">
        <v>1143967.04</v>
      </c>
    </row>
    <row r="19" spans="1:5" ht="19.5" customHeight="1">
      <c r="A19" s="46" t="s">
        <v>59</v>
      </c>
      <c r="B19" s="47"/>
      <c r="C19" s="22">
        <f>SUM(C20-C21)</f>
        <v>253800</v>
      </c>
      <c r="D19" s="22">
        <f>SUM(D20-D21)</f>
        <v>33484.25</v>
      </c>
      <c r="E19" s="25">
        <f>SUM(E20-E21)</f>
        <v>33025.080000000075</v>
      </c>
    </row>
    <row r="20" spans="1:5" ht="19.5" customHeight="1">
      <c r="A20" s="62" t="s">
        <v>60</v>
      </c>
      <c r="B20" s="63"/>
      <c r="C20" s="11">
        <v>5332700</v>
      </c>
      <c r="D20" s="11">
        <v>562026.78</v>
      </c>
      <c r="E20" s="26">
        <v>596862.54</v>
      </c>
    </row>
    <row r="21" spans="1:5" ht="19.5" customHeight="1">
      <c r="A21" s="62" t="s">
        <v>61</v>
      </c>
      <c r="B21" s="63"/>
      <c r="C21" s="11">
        <v>5078900</v>
      </c>
      <c r="D21" s="11">
        <v>528542.53</v>
      </c>
      <c r="E21" s="26">
        <v>563837.46</v>
      </c>
    </row>
    <row r="22" spans="1:5" ht="19.5" customHeight="1">
      <c r="A22" s="46" t="s">
        <v>62</v>
      </c>
      <c r="B22" s="47"/>
      <c r="C22" s="22">
        <f>SUM(C23:C27)</f>
        <v>233729650</v>
      </c>
      <c r="D22" s="22">
        <f>SUM(D23:D27)</f>
        <v>44465909.32000001</v>
      </c>
      <c r="E22" s="25">
        <f>SUM(E23:E27)</f>
        <v>45172633.31</v>
      </c>
    </row>
    <row r="23" spans="1:5" ht="19.5" customHeight="1">
      <c r="A23" s="62" t="s">
        <v>63</v>
      </c>
      <c r="B23" s="63"/>
      <c r="C23" s="11">
        <v>45595700</v>
      </c>
      <c r="D23" s="11">
        <v>8594049.4</v>
      </c>
      <c r="E23" s="26">
        <v>7927670.15</v>
      </c>
    </row>
    <row r="24" spans="1:5" ht="19.5" customHeight="1">
      <c r="A24" s="62" t="s">
        <v>64</v>
      </c>
      <c r="B24" s="63"/>
      <c r="C24" s="11">
        <v>94539800</v>
      </c>
      <c r="D24" s="11">
        <v>12200314.41</v>
      </c>
      <c r="E24" s="26">
        <v>12901279.43</v>
      </c>
    </row>
    <row r="25" spans="1:5" ht="19.5" customHeight="1">
      <c r="A25" s="62" t="s">
        <v>65</v>
      </c>
      <c r="B25" s="63"/>
      <c r="C25" s="11">
        <v>32813000</v>
      </c>
      <c r="D25" s="11">
        <v>15795584.71</v>
      </c>
      <c r="E25" s="26">
        <v>15911648.04</v>
      </c>
    </row>
    <row r="26" spans="1:5" ht="19.5" customHeight="1">
      <c r="A26" s="62" t="s">
        <v>66</v>
      </c>
      <c r="B26" s="63"/>
      <c r="C26" s="12">
        <v>6654000</v>
      </c>
      <c r="D26" s="12">
        <v>455355.63</v>
      </c>
      <c r="E26" s="13">
        <v>599535.28</v>
      </c>
    </row>
    <row r="27" spans="1:5" ht="19.5" customHeight="1">
      <c r="A27" s="62" t="s">
        <v>67</v>
      </c>
      <c r="B27" s="63"/>
      <c r="C27" s="12">
        <v>54127150</v>
      </c>
      <c r="D27" s="12">
        <v>7420605.17</v>
      </c>
      <c r="E27" s="13">
        <v>7832500.41</v>
      </c>
    </row>
    <row r="28" spans="1:5" ht="19.5" customHeight="1">
      <c r="A28" s="46" t="s">
        <v>68</v>
      </c>
      <c r="B28" s="47"/>
      <c r="C28" s="22">
        <f>SUM(C29:C30)</f>
        <v>22420590</v>
      </c>
      <c r="D28" s="22">
        <f>SUM(D29:D30)</f>
        <v>2585698.95</v>
      </c>
      <c r="E28" s="25">
        <f>SUM(E29:E30)</f>
        <v>2475033</v>
      </c>
    </row>
    <row r="29" spans="1:5" ht="19.5" customHeight="1">
      <c r="A29" s="62" t="s">
        <v>69</v>
      </c>
      <c r="B29" s="63"/>
      <c r="C29" s="11">
        <v>10282100</v>
      </c>
      <c r="D29" s="11">
        <v>669659.05</v>
      </c>
      <c r="E29" s="26">
        <v>586687.81</v>
      </c>
    </row>
    <row r="30" spans="1:5" ht="19.5" customHeight="1">
      <c r="A30" s="62" t="s">
        <v>70</v>
      </c>
      <c r="B30" s="63"/>
      <c r="C30" s="11">
        <v>12138490</v>
      </c>
      <c r="D30" s="11">
        <v>1916039.9</v>
      </c>
      <c r="E30" s="26">
        <v>1888345.19</v>
      </c>
    </row>
    <row r="31" spans="1:5" ht="19.5" customHeight="1">
      <c r="A31" s="44" t="s">
        <v>72</v>
      </c>
      <c r="B31" s="45"/>
      <c r="C31" s="23">
        <f>SUM(C32+C33+C34+C35)</f>
        <v>35682552.42</v>
      </c>
      <c r="D31" s="23">
        <f>SUM(D32+D33+D34+D35+D38)</f>
        <v>1127476.5899999999</v>
      </c>
      <c r="E31" s="27">
        <f>SUM(E32+E33+E34+E35)</f>
        <v>951362.93</v>
      </c>
    </row>
    <row r="32" spans="1:5" ht="19.5" customHeight="1">
      <c r="A32" s="46" t="s">
        <v>71</v>
      </c>
      <c r="B32" s="47"/>
      <c r="C32" s="22">
        <v>21448499.03</v>
      </c>
      <c r="D32" s="22">
        <v>629392.83</v>
      </c>
      <c r="E32" s="25">
        <v>832862.93</v>
      </c>
    </row>
    <row r="33" spans="1:5" ht="19.5" customHeight="1">
      <c r="A33" s="46" t="s">
        <v>73</v>
      </c>
      <c r="B33" s="47"/>
      <c r="C33" s="22">
        <v>0</v>
      </c>
      <c r="D33" s="22">
        <v>0</v>
      </c>
      <c r="E33" s="25">
        <v>0</v>
      </c>
    </row>
    <row r="34" spans="1:5" ht="19.5" customHeight="1">
      <c r="A34" s="46" t="s">
        <v>74</v>
      </c>
      <c r="B34" s="47"/>
      <c r="C34" s="22">
        <v>50000</v>
      </c>
      <c r="D34" s="22">
        <v>0</v>
      </c>
      <c r="E34" s="25">
        <v>0</v>
      </c>
    </row>
    <row r="35" spans="1:5" ht="19.5" customHeight="1">
      <c r="A35" s="46" t="s">
        <v>75</v>
      </c>
      <c r="B35" s="47"/>
      <c r="C35" s="22">
        <f>SUM(C36:C37)</f>
        <v>14184053.39</v>
      </c>
      <c r="D35" s="22">
        <f>SUM(D36:D37)</f>
        <v>482964.06</v>
      </c>
      <c r="E35" s="25">
        <f>SUM(E36:E37)</f>
        <v>118500</v>
      </c>
    </row>
    <row r="36" spans="1:5" ht="19.5" customHeight="1">
      <c r="A36" s="62" t="s">
        <v>66</v>
      </c>
      <c r="B36" s="63"/>
      <c r="C36" s="11">
        <v>13963853.39</v>
      </c>
      <c r="D36" s="11">
        <v>482964.06</v>
      </c>
      <c r="E36" s="26">
        <v>0</v>
      </c>
    </row>
    <row r="37" spans="1:5" ht="19.5" customHeight="1">
      <c r="A37" s="62" t="s">
        <v>76</v>
      </c>
      <c r="B37" s="63"/>
      <c r="C37" s="11">
        <v>220200</v>
      </c>
      <c r="D37" s="11">
        <v>0</v>
      </c>
      <c r="E37" s="26">
        <v>118500</v>
      </c>
    </row>
    <row r="38" spans="1:5" ht="19.5" customHeight="1">
      <c r="A38" s="46" t="s">
        <v>77</v>
      </c>
      <c r="B38" s="47"/>
      <c r="C38" s="22">
        <v>0</v>
      </c>
      <c r="D38" s="22">
        <v>15119.7</v>
      </c>
      <c r="E38" s="25">
        <v>0</v>
      </c>
    </row>
    <row r="39" spans="1:5" ht="19.5" customHeight="1">
      <c r="A39" s="44" t="s">
        <v>78</v>
      </c>
      <c r="B39" s="45"/>
      <c r="C39" s="23">
        <f>SUM(C31-C32-C33-C34)</f>
        <v>14184053.39</v>
      </c>
      <c r="D39" s="23">
        <f>SUM(D31-D32-D33-D34)</f>
        <v>498083.7599999999</v>
      </c>
      <c r="E39" s="27">
        <f>SUM(E31-E32-E33-E34)</f>
        <v>118500</v>
      </c>
    </row>
    <row r="40" spans="1:5" ht="19.5" customHeight="1" thickBot="1">
      <c r="A40" s="48" t="s">
        <v>79</v>
      </c>
      <c r="B40" s="41"/>
      <c r="C40" s="28">
        <f>C9+C39</f>
        <v>451404953.39</v>
      </c>
      <c r="D40" s="28">
        <f>D9+D39</f>
        <v>71951332.79000002</v>
      </c>
      <c r="E40" s="29">
        <f>E9+E39</f>
        <v>71468403.6</v>
      </c>
    </row>
    <row r="41" spans="1:5" ht="15" customHeight="1" thickTop="1">
      <c r="A41" s="42"/>
      <c r="B41" s="43"/>
      <c r="C41" s="3"/>
      <c r="D41" s="3"/>
      <c r="E41" s="3"/>
    </row>
    <row r="43" spans="1:4" ht="12.75">
      <c r="A43" s="49" t="s">
        <v>7</v>
      </c>
      <c r="B43" s="49"/>
      <c r="C43" s="49" t="s">
        <v>107</v>
      </c>
      <c r="D43" s="49"/>
    </row>
    <row r="44" spans="1:4" ht="12.75">
      <c r="A44" s="49" t="s">
        <v>11</v>
      </c>
      <c r="B44" s="49"/>
      <c r="C44" s="49" t="s">
        <v>10</v>
      </c>
      <c r="D44" s="49"/>
    </row>
    <row r="45" spans="1:2" ht="12.75">
      <c r="A45" s="49" t="s">
        <v>13</v>
      </c>
      <c r="B45" s="49"/>
    </row>
    <row r="48" spans="1:4" ht="12.75">
      <c r="A48" s="49" t="s">
        <v>8</v>
      </c>
      <c r="B48" s="49"/>
      <c r="C48" s="49" t="s">
        <v>108</v>
      </c>
      <c r="D48" s="49"/>
    </row>
    <row r="49" spans="1:4" ht="12.75">
      <c r="A49" s="49" t="s">
        <v>12</v>
      </c>
      <c r="B49" s="49"/>
      <c r="C49" s="49" t="s">
        <v>9</v>
      </c>
      <c r="D49" s="49"/>
    </row>
    <row r="50" spans="1:2" ht="12.75">
      <c r="A50" s="49" t="s">
        <v>14</v>
      </c>
      <c r="B50" s="4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9">
    <mergeCell ref="A50:B50"/>
    <mergeCell ref="A45:B45"/>
    <mergeCell ref="C48:D48"/>
    <mergeCell ref="A49:B49"/>
    <mergeCell ref="C49:D49"/>
    <mergeCell ref="A1:E1"/>
    <mergeCell ref="A2:E2"/>
    <mergeCell ref="A3:E3"/>
    <mergeCell ref="A34:B34"/>
    <mergeCell ref="A35:B35"/>
    <mergeCell ref="A36:B36"/>
    <mergeCell ref="A37:B37"/>
    <mergeCell ref="A48:B48"/>
    <mergeCell ref="A43:B43"/>
    <mergeCell ref="A44:B44"/>
    <mergeCell ref="C43:D43"/>
    <mergeCell ref="C44:D44"/>
    <mergeCell ref="A41:B41"/>
    <mergeCell ref="A25:B25"/>
    <mergeCell ref="A26:B26"/>
    <mergeCell ref="A27:B27"/>
    <mergeCell ref="A28:B28"/>
    <mergeCell ref="A39:B39"/>
    <mergeCell ref="A29:B29"/>
    <mergeCell ref="A30:B30"/>
    <mergeCell ref="A31:B31"/>
    <mergeCell ref="A32:B32"/>
    <mergeCell ref="A20:B20"/>
    <mergeCell ref="A21:B21"/>
    <mergeCell ref="A18:B18"/>
    <mergeCell ref="A14:B14"/>
    <mergeCell ref="A15:B15"/>
    <mergeCell ref="A16:B16"/>
    <mergeCell ref="A17:B17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2:B22"/>
    <mergeCell ref="A23:B23"/>
    <mergeCell ref="A40:B40"/>
    <mergeCell ref="A38:B38"/>
    <mergeCell ref="A24:B24"/>
    <mergeCell ref="A33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1">
      <selection activeCell="A35" sqref="A35:B35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50" t="s">
        <v>3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5" ht="18">
      <c r="A4" s="8" t="s">
        <v>2</v>
      </c>
      <c r="B4" s="6"/>
      <c r="C4" s="7"/>
      <c r="D4" s="7"/>
      <c r="E4" s="7"/>
    </row>
    <row r="5" spans="1:5" ht="18">
      <c r="A5" s="8" t="s">
        <v>105</v>
      </c>
      <c r="B5" s="6"/>
      <c r="C5" s="7"/>
      <c r="D5" s="7"/>
      <c r="E5" s="7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2" t="s">
        <v>80</v>
      </c>
      <c r="B7" s="53"/>
      <c r="C7" s="53" t="s">
        <v>4</v>
      </c>
      <c r="D7" s="53" t="s">
        <v>83</v>
      </c>
      <c r="E7" s="53"/>
      <c r="F7" s="53"/>
      <c r="G7" s="53"/>
      <c r="H7" s="53"/>
      <c r="I7" s="59"/>
    </row>
    <row r="8" spans="1:9" ht="19.5" customHeight="1">
      <c r="A8" s="54"/>
      <c r="B8" s="55"/>
      <c r="C8" s="55"/>
      <c r="D8" s="55" t="s">
        <v>81</v>
      </c>
      <c r="E8" s="55"/>
      <c r="F8" s="55" t="s">
        <v>5</v>
      </c>
      <c r="G8" s="55"/>
      <c r="H8" s="55" t="s">
        <v>82</v>
      </c>
      <c r="I8" s="75"/>
    </row>
    <row r="9" spans="1:9" ht="19.5" customHeight="1">
      <c r="A9" s="54"/>
      <c r="B9" s="55"/>
      <c r="C9" s="55"/>
      <c r="D9" s="16" t="s">
        <v>110</v>
      </c>
      <c r="E9" s="16" t="s">
        <v>104</v>
      </c>
      <c r="F9" s="16" t="s">
        <v>110</v>
      </c>
      <c r="G9" s="16" t="s">
        <v>104</v>
      </c>
      <c r="H9" s="16" t="s">
        <v>111</v>
      </c>
      <c r="I9" s="17" t="s">
        <v>103</v>
      </c>
    </row>
    <row r="10" spans="1:9" ht="19.5" customHeight="1">
      <c r="A10" s="87" t="s">
        <v>84</v>
      </c>
      <c r="B10" s="88"/>
      <c r="C10" s="32">
        <f aca="true" t="shared" si="0" ref="C10:I10">SUM(C11:C13)</f>
        <v>422050897.02</v>
      </c>
      <c r="D10" s="32">
        <f t="shared" si="0"/>
        <v>135491939.35</v>
      </c>
      <c r="E10" s="32">
        <f t="shared" si="0"/>
        <v>106741675.62</v>
      </c>
      <c r="F10" s="32">
        <f t="shared" si="0"/>
        <v>56926037.980000004</v>
      </c>
      <c r="G10" s="32">
        <f t="shared" si="0"/>
        <v>49442611.85</v>
      </c>
      <c r="H10" s="32">
        <f t="shared" si="0"/>
        <v>0</v>
      </c>
      <c r="I10" s="37">
        <f t="shared" si="0"/>
        <v>0</v>
      </c>
    </row>
    <row r="11" spans="1:9" ht="19.5" customHeight="1">
      <c r="A11" s="94" t="s">
        <v>85</v>
      </c>
      <c r="B11" s="95"/>
      <c r="C11" s="33">
        <v>215060640.98</v>
      </c>
      <c r="D11" s="33">
        <v>33961946.96</v>
      </c>
      <c r="E11" s="33">
        <v>29699555.83</v>
      </c>
      <c r="F11" s="33">
        <v>33960072.96</v>
      </c>
      <c r="G11" s="33">
        <v>29680043.59</v>
      </c>
      <c r="H11" s="33">
        <v>0</v>
      </c>
      <c r="I11" s="34">
        <v>0</v>
      </c>
    </row>
    <row r="12" spans="1:9" ht="19.5" customHeight="1">
      <c r="A12" s="94" t="s">
        <v>86</v>
      </c>
      <c r="B12" s="95"/>
      <c r="C12" s="33">
        <v>5014410</v>
      </c>
      <c r="D12" s="33">
        <v>708870.11</v>
      </c>
      <c r="E12" s="33">
        <v>622277.35</v>
      </c>
      <c r="F12" s="33">
        <v>701319.82</v>
      </c>
      <c r="G12" s="33">
        <v>619527.41</v>
      </c>
      <c r="H12" s="33">
        <v>0</v>
      </c>
      <c r="I12" s="34">
        <v>0</v>
      </c>
    </row>
    <row r="13" spans="1:9" ht="19.5" customHeight="1">
      <c r="A13" s="94" t="s">
        <v>87</v>
      </c>
      <c r="B13" s="95"/>
      <c r="C13" s="33">
        <v>201975846.04</v>
      </c>
      <c r="D13" s="33">
        <v>100821122.28</v>
      </c>
      <c r="E13" s="33">
        <v>76419842.44</v>
      </c>
      <c r="F13" s="33">
        <v>22264645.2</v>
      </c>
      <c r="G13" s="33">
        <v>19143040.85</v>
      </c>
      <c r="H13" s="33">
        <v>0</v>
      </c>
      <c r="I13" s="34">
        <v>0</v>
      </c>
    </row>
    <row r="14" spans="1:9" ht="19.5" customHeight="1">
      <c r="A14" s="87" t="s">
        <v>88</v>
      </c>
      <c r="B14" s="88"/>
      <c r="C14" s="32">
        <f aca="true" t="shared" si="1" ref="C14:I14">C10-C12</f>
        <v>417036487.02</v>
      </c>
      <c r="D14" s="32">
        <f t="shared" si="1"/>
        <v>134783069.23999998</v>
      </c>
      <c r="E14" s="32">
        <f t="shared" si="1"/>
        <v>106119398.27000001</v>
      </c>
      <c r="F14" s="32">
        <f t="shared" si="1"/>
        <v>56224718.160000004</v>
      </c>
      <c r="G14" s="32">
        <f t="shared" si="1"/>
        <v>48823084.440000005</v>
      </c>
      <c r="H14" s="32">
        <f t="shared" si="1"/>
        <v>0</v>
      </c>
      <c r="I14" s="37">
        <f t="shared" si="1"/>
        <v>0</v>
      </c>
    </row>
    <row r="15" spans="1:9" ht="19.5" customHeight="1">
      <c r="A15" s="87" t="s">
        <v>89</v>
      </c>
      <c r="B15" s="88"/>
      <c r="C15" s="32">
        <f aca="true" t="shared" si="2" ref="C15:I15">SUM(C16+C17+C21)</f>
        <v>57433231.86</v>
      </c>
      <c r="D15" s="32">
        <f t="shared" si="2"/>
        <v>34836009.050000004</v>
      </c>
      <c r="E15" s="32">
        <f t="shared" si="2"/>
        <v>46340545.93</v>
      </c>
      <c r="F15" s="32">
        <f t="shared" si="2"/>
        <v>3128227.51</v>
      </c>
      <c r="G15" s="32">
        <f t="shared" si="2"/>
        <v>1672513.46</v>
      </c>
      <c r="H15" s="32">
        <f t="shared" si="2"/>
        <v>0</v>
      </c>
      <c r="I15" s="37">
        <f t="shared" si="2"/>
        <v>0</v>
      </c>
    </row>
    <row r="16" spans="1:9" ht="19.5" customHeight="1">
      <c r="A16" s="85" t="s">
        <v>41</v>
      </c>
      <c r="B16" s="86"/>
      <c r="C16" s="22">
        <v>44224760.86</v>
      </c>
      <c r="D16" s="22">
        <v>25177004.45</v>
      </c>
      <c r="E16" s="22">
        <v>31624507.97</v>
      </c>
      <c r="F16" s="30">
        <v>2493620.48</v>
      </c>
      <c r="G16" s="30">
        <v>1073670.9</v>
      </c>
      <c r="H16" s="30">
        <v>0</v>
      </c>
      <c r="I16" s="31">
        <v>0</v>
      </c>
    </row>
    <row r="17" spans="1:9" ht="19.5" customHeight="1">
      <c r="A17" s="85" t="s">
        <v>90</v>
      </c>
      <c r="B17" s="86"/>
      <c r="C17" s="30">
        <f aca="true" t="shared" si="3" ref="C17:I17">SUM(C18:C20)</f>
        <v>10011000</v>
      </c>
      <c r="D17" s="30">
        <f t="shared" si="3"/>
        <v>9238045.65</v>
      </c>
      <c r="E17" s="30">
        <f t="shared" si="3"/>
        <v>14338638.9</v>
      </c>
      <c r="F17" s="30">
        <f t="shared" si="3"/>
        <v>215000</v>
      </c>
      <c r="G17" s="30">
        <f t="shared" si="3"/>
        <v>221626.76</v>
      </c>
      <c r="H17" s="30">
        <f t="shared" si="3"/>
        <v>0</v>
      </c>
      <c r="I17" s="31">
        <f t="shared" si="3"/>
        <v>0</v>
      </c>
    </row>
    <row r="18" spans="1:9" ht="19.5" customHeight="1">
      <c r="A18" s="92" t="s">
        <v>91</v>
      </c>
      <c r="B18" s="93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26">
        <v>0</v>
      </c>
    </row>
    <row r="19" spans="1:9" ht="19.5" customHeight="1">
      <c r="A19" s="92" t="s">
        <v>92</v>
      </c>
      <c r="B19" s="93"/>
      <c r="C19" s="22">
        <v>0</v>
      </c>
      <c r="D19" s="22">
        <v>0</v>
      </c>
      <c r="E19" s="22">
        <v>0</v>
      </c>
      <c r="F19" s="11">
        <v>0</v>
      </c>
      <c r="G19" s="11">
        <v>0</v>
      </c>
      <c r="H19" s="11">
        <v>0</v>
      </c>
      <c r="I19" s="26">
        <v>0</v>
      </c>
    </row>
    <row r="20" spans="1:9" ht="19.5" customHeight="1">
      <c r="A20" s="92" t="s">
        <v>93</v>
      </c>
      <c r="B20" s="93"/>
      <c r="C20" s="11">
        <v>10011000</v>
      </c>
      <c r="D20" s="11">
        <v>9238045.65</v>
      </c>
      <c r="E20" s="11">
        <v>14338638.9</v>
      </c>
      <c r="F20" s="11">
        <v>215000</v>
      </c>
      <c r="G20" s="11">
        <v>221626.76</v>
      </c>
      <c r="H20" s="11">
        <v>0</v>
      </c>
      <c r="I20" s="26">
        <v>0</v>
      </c>
    </row>
    <row r="21" spans="1:9" ht="19.5" customHeight="1">
      <c r="A21" s="85" t="s">
        <v>94</v>
      </c>
      <c r="B21" s="86"/>
      <c r="C21" s="30">
        <v>3197471</v>
      </c>
      <c r="D21" s="30">
        <v>420958.95</v>
      </c>
      <c r="E21" s="30">
        <v>377399.06</v>
      </c>
      <c r="F21" s="30">
        <v>419607.03</v>
      </c>
      <c r="G21" s="30">
        <v>377215.8</v>
      </c>
      <c r="H21" s="30">
        <v>0</v>
      </c>
      <c r="I21" s="31">
        <v>0</v>
      </c>
    </row>
    <row r="22" spans="1:9" ht="19.5" customHeight="1">
      <c r="A22" s="60" t="s">
        <v>95</v>
      </c>
      <c r="B22" s="61"/>
      <c r="C22" s="23">
        <f aca="true" t="shared" si="4" ref="C22:I22">C15-C18-C19-C21</f>
        <v>54235760.86</v>
      </c>
      <c r="D22" s="23">
        <f t="shared" si="4"/>
        <v>34415050.1</v>
      </c>
      <c r="E22" s="23">
        <f t="shared" si="4"/>
        <v>45963146.87</v>
      </c>
      <c r="F22" s="23">
        <f t="shared" si="4"/>
        <v>2708620.4799999995</v>
      </c>
      <c r="G22" s="23">
        <f t="shared" si="4"/>
        <v>1295297.66</v>
      </c>
      <c r="H22" s="23">
        <f t="shared" si="4"/>
        <v>0</v>
      </c>
      <c r="I22" s="27">
        <f t="shared" si="4"/>
        <v>0</v>
      </c>
    </row>
    <row r="23" spans="1:9" ht="19.5" customHeight="1">
      <c r="A23" s="60" t="s">
        <v>96</v>
      </c>
      <c r="B23" s="61"/>
      <c r="C23" s="14">
        <v>3215107.96</v>
      </c>
      <c r="D23" s="35"/>
      <c r="E23" s="35"/>
      <c r="F23" s="38"/>
      <c r="G23" s="38"/>
      <c r="H23" s="36">
        <v>0</v>
      </c>
      <c r="I23" s="39">
        <v>0</v>
      </c>
    </row>
    <row r="24" spans="1:9" ht="19.5" customHeight="1">
      <c r="A24" s="60" t="s">
        <v>97</v>
      </c>
      <c r="B24" s="6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40">
        <v>0</v>
      </c>
    </row>
    <row r="25" spans="1:9" ht="19.5" customHeight="1">
      <c r="A25" s="60" t="s">
        <v>98</v>
      </c>
      <c r="B25" s="61"/>
      <c r="C25" s="23">
        <f aca="true" t="shared" si="5" ref="C25:I25">C14+C22+C23+C24</f>
        <v>474487355.84</v>
      </c>
      <c r="D25" s="23">
        <f t="shared" si="5"/>
        <v>169198119.33999997</v>
      </c>
      <c r="E25" s="23">
        <f t="shared" si="5"/>
        <v>152082545.14000002</v>
      </c>
      <c r="F25" s="23">
        <f t="shared" si="5"/>
        <v>58933338.64</v>
      </c>
      <c r="G25" s="23">
        <f t="shared" si="5"/>
        <v>50118382.1</v>
      </c>
      <c r="H25" s="23">
        <f t="shared" si="5"/>
        <v>0</v>
      </c>
      <c r="I25" s="27">
        <f t="shared" si="5"/>
        <v>0</v>
      </c>
    </row>
    <row r="26" spans="1:9" ht="19.5" customHeight="1">
      <c r="A26" s="60" t="s">
        <v>99</v>
      </c>
      <c r="B26" s="61"/>
      <c r="C26" s="23">
        <v>-23082405.45</v>
      </c>
      <c r="D26" s="23">
        <f>'Rec Resultado Primário - 1º Bim'!D40-'Dep Resultado Primário - 1º Bim'!D25</f>
        <v>-97246786.54999995</v>
      </c>
      <c r="E26" s="23">
        <f>'Rec Resultado Primário - 1º Bim'!E40-'Dep Resultado Primário - 1º Bim'!E25</f>
        <v>-80614141.54000002</v>
      </c>
      <c r="F26" s="23">
        <v>-13017994.15</v>
      </c>
      <c r="G26" s="23">
        <v>21350021.5</v>
      </c>
      <c r="H26" s="23">
        <f>'Rec Resultado Primário - 1º Bim'!H40-'Dep Resultado Primário - 1º Bim'!H25</f>
        <v>0</v>
      </c>
      <c r="I26" s="27">
        <f>'Rec Resultado Primário - 1º Bim'!I40-'Dep Resultado Primário - 1º Bim'!I25</f>
        <v>0</v>
      </c>
    </row>
    <row r="27" spans="1:9" ht="19.5" customHeight="1" thickBot="1">
      <c r="A27" s="64" t="s">
        <v>100</v>
      </c>
      <c r="B27" s="6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9">
        <v>0</v>
      </c>
    </row>
    <row r="28" spans="1:5" ht="15" customHeight="1" thickTop="1">
      <c r="A28" s="42"/>
      <c r="B28" s="43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76" t="s">
        <v>101</v>
      </c>
      <c r="B30" s="77"/>
      <c r="C30" s="77"/>
      <c r="D30" s="77"/>
      <c r="E30" s="78"/>
      <c r="F30" s="72" t="s">
        <v>5</v>
      </c>
      <c r="G30" s="73"/>
      <c r="H30" s="73"/>
      <c r="I30" s="74"/>
    </row>
    <row r="31" spans="1:9" ht="19.5" customHeight="1">
      <c r="A31" s="79"/>
      <c r="B31" s="80"/>
      <c r="C31" s="80"/>
      <c r="D31" s="80"/>
      <c r="E31" s="81"/>
      <c r="F31" s="72" t="s">
        <v>33</v>
      </c>
      <c r="G31" s="73"/>
      <c r="H31" s="73"/>
      <c r="I31" s="74"/>
    </row>
    <row r="32" spans="1:9" ht="19.5" customHeight="1">
      <c r="A32" s="82"/>
      <c r="B32" s="83"/>
      <c r="C32" s="83"/>
      <c r="D32" s="83"/>
      <c r="E32" s="84"/>
      <c r="F32" s="89">
        <v>-17357019</v>
      </c>
      <c r="G32" s="90"/>
      <c r="H32" s="90"/>
      <c r="I32" s="91"/>
    </row>
    <row r="33" spans="1:5" ht="15" customHeight="1">
      <c r="A33" s="2"/>
      <c r="B33" s="3"/>
      <c r="C33" s="3"/>
      <c r="D33" s="3"/>
      <c r="E33" s="3"/>
    </row>
    <row r="34" spans="1:9" ht="15" customHeight="1">
      <c r="A34" s="49" t="s">
        <v>7</v>
      </c>
      <c r="B34" s="49"/>
      <c r="C34" s="49" t="s">
        <v>8</v>
      </c>
      <c r="D34" s="49"/>
      <c r="E34" s="49"/>
      <c r="F34" s="49" t="s">
        <v>107</v>
      </c>
      <c r="G34" s="49"/>
      <c r="H34" s="49" t="s">
        <v>108</v>
      </c>
      <c r="I34" s="49"/>
    </row>
    <row r="35" spans="1:9" ht="12.75">
      <c r="A35" s="49" t="s">
        <v>11</v>
      </c>
      <c r="B35" s="49"/>
      <c r="C35" s="49" t="s">
        <v>12</v>
      </c>
      <c r="D35" s="49"/>
      <c r="E35" s="49"/>
      <c r="F35" s="49" t="s">
        <v>10</v>
      </c>
      <c r="G35" s="49"/>
      <c r="H35" s="49" t="s">
        <v>9</v>
      </c>
      <c r="I35" s="49"/>
    </row>
    <row r="36" spans="1:5" ht="12.75">
      <c r="A36" s="49" t="s">
        <v>13</v>
      </c>
      <c r="B36" s="49"/>
      <c r="C36" s="49" t="s">
        <v>14</v>
      </c>
      <c r="D36" s="49"/>
      <c r="E36" s="49"/>
    </row>
    <row r="38" ht="19.5" customHeight="1"/>
    <row r="39" ht="19.5" customHeight="1"/>
    <row r="40" spans="7:9" ht="15" customHeight="1">
      <c r="G40" s="49"/>
      <c r="H40" s="49"/>
      <c r="I40" s="49"/>
    </row>
    <row r="41" spans="7:9" ht="15" customHeight="1">
      <c r="G41" s="49"/>
      <c r="H41" s="49"/>
      <c r="I41" s="49"/>
    </row>
    <row r="42" spans="1:9" ht="15" customHeight="1">
      <c r="A42" s="10"/>
      <c r="B42" s="10"/>
      <c r="C42" s="10"/>
      <c r="G42" s="49"/>
      <c r="H42" s="49"/>
      <c r="I42" s="49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electLockedCells="1"/>
  <mergeCells count="45">
    <mergeCell ref="D8:E8"/>
    <mergeCell ref="A10:B10"/>
    <mergeCell ref="A11:B11"/>
    <mergeCell ref="A12:B12"/>
    <mergeCell ref="A18:B18"/>
    <mergeCell ref="A19:B19"/>
    <mergeCell ref="A20:B20"/>
    <mergeCell ref="C7:C9"/>
    <mergeCell ref="A13:B13"/>
    <mergeCell ref="F32:I32"/>
    <mergeCell ref="A35:B35"/>
    <mergeCell ref="A25:B25"/>
    <mergeCell ref="A26:B26"/>
    <mergeCell ref="C34:E34"/>
    <mergeCell ref="C35:E35"/>
    <mergeCell ref="H34:I34"/>
    <mergeCell ref="H35:I35"/>
    <mergeCell ref="F34:G34"/>
    <mergeCell ref="F35:G35"/>
    <mergeCell ref="F31:I31"/>
    <mergeCell ref="F8:G8"/>
    <mergeCell ref="H8:I8"/>
    <mergeCell ref="D7:I7"/>
    <mergeCell ref="A30:E32"/>
    <mergeCell ref="A28:B28"/>
    <mergeCell ref="A21:B21"/>
    <mergeCell ref="A22:B22"/>
    <mergeCell ref="A23:B23"/>
    <mergeCell ref="A24:B24"/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  <mergeCell ref="A36:B36"/>
    <mergeCell ref="G40:I40"/>
    <mergeCell ref="G41:I41"/>
    <mergeCell ref="G42:I42"/>
    <mergeCell ref="A34:B34"/>
    <mergeCell ref="C36:E3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2017-04-10T14:37:21Z</dcterms:modified>
  <cp:category/>
  <cp:version/>
  <cp:contentType/>
  <cp:contentStatus/>
</cp:coreProperties>
</file>