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Ensino - Receitas - 1º Bim" sheetId="1" r:id="rId1"/>
    <sheet name="Dem. Ensino - Despesas- 1º Bim" sheetId="2" r:id="rId2"/>
    <sheet name="Dem. Manut e outras - 1º B" sheetId="3" r:id="rId3"/>
  </sheets>
  <definedNames>
    <definedName name="_xlfn.SUMIFS" hidden="1">#NAME?</definedName>
    <definedName name="_xlnm.Print_Area" localSheetId="1">'Dem. Ensino - Despesas- 1º Bim'!$A$1:$E$21</definedName>
    <definedName name="_xlnm.Print_Area" localSheetId="2">'Dem. Manut e outras - 1º B'!$A$1:$E$21</definedName>
    <definedName name="_xlnm.Print_Area" localSheetId="0">'Dem.Ensino - Receitas - 1º Bim'!$A$1:$F$114</definedName>
    <definedName name="Z_FED31D73_12BC_4C9A_9468_72952A34E245_.wvu.PrintArea" localSheetId="1" hidden="1">'Dem. Ensino - Despesas- 1º Bim'!$A$1:$E$21</definedName>
    <definedName name="Z_FED31D73_12BC_4C9A_9468_72952A34E245_.wvu.PrintArea" localSheetId="2" hidden="1">'Dem. Manut e outras - 1º B'!$A$1:$E$21</definedName>
    <definedName name="Z_FED31D73_12BC_4C9A_9468_72952A34E245_.wvu.PrintArea" localSheetId="0" hidden="1">'Dem.Ensino - Receitas - 1º Bim'!$A$1:$F$114</definedName>
  </definedNames>
  <calcPr fullCalcOnLoad="1"/>
</workbook>
</file>

<file path=xl/sharedStrings.xml><?xml version="1.0" encoding="utf-8"?>
<sst xmlns="http://schemas.openxmlformats.org/spreadsheetml/2006/main" count="247" uniqueCount="179">
  <si>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</si>
  <si>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</si>
  <si>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</si>
  <si>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</si>
  <si>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</si>
  <si>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</si>
  <si>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</si>
  <si>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</si>
  <si>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</si>
  <si>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</si>
  <si>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</si>
  <si>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</si>
  <si>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</si>
  <si>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</si>
  <si>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</si>
  <si>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</si>
  <si>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</si>
  <si>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1º BIMESTRE DE 2017</t>
  </si>
  <si>
    <t>RELATÓRIO RESUMIDO DA EXECUÇÃO ORÇAMENTÁRIA</t>
  </si>
  <si>
    <t>ORÇAMENTO FISCAL E DA SEGURIDADE SOCIAL</t>
  </si>
  <si>
    <t>Previsão Inicial</t>
  </si>
  <si>
    <t>Previsão Atualizada (a)</t>
  </si>
  <si>
    <t>Até o Bimestre (b)</t>
  </si>
  <si>
    <t>Dotação Inicial</t>
  </si>
  <si>
    <t>Até o Bimestre (g)</t>
  </si>
  <si>
    <t>Fabiano Martins de Oliveira</t>
  </si>
  <si>
    <t>Saulo Pedroso de Souza</t>
  </si>
  <si>
    <t>Ass. de Contr. Interno</t>
  </si>
  <si>
    <t>Secret.de Planej. e Finanças</t>
  </si>
  <si>
    <t>Prefeito Municipal</t>
  </si>
  <si>
    <t>DEMONSTRATIVO DAS RECEITAS E DESPESAS COM MANUTENÇÃO E DESENVOLVIMENTO DO ENSINO - MDE</t>
  </si>
  <si>
    <t>RREO - ANEXO 8 (LDB, art. 72)</t>
  </si>
  <si>
    <t>RECEITA RESULTANTE DE IMPOSTOS (caput do art. 212 da Constituição)</t>
  </si>
  <si>
    <t>RECEITAS DO ENSINO</t>
  </si>
  <si>
    <t>% (c)  - (b/a) x 100</t>
  </si>
  <si>
    <t xml:space="preserve">1. RECEITA DE IMPOSTOS </t>
  </si>
  <si>
    <t>1.1. Receita Resultante do Imposto sobre a Propriedade Predial e Territorial Urbana - IPTU</t>
  </si>
  <si>
    <t>1.1.1 - IPTU</t>
  </si>
  <si>
    <t>1.1.2. - Multas, Juros de Mora, Dívida Ativa e Outros Encargos do IPTU</t>
  </si>
  <si>
    <t>1.2. Receita Resultante do Imposto sobre Transmissão InterVivos - ITBI</t>
  </si>
  <si>
    <t>1.2.1. - ITBI</t>
  </si>
  <si>
    <t>1.2.2. - Multas, Juros de Mora, Dívida Ativa e Outros Encargos do ITBI</t>
  </si>
  <si>
    <t>1.3. Receita Resultante do Imposto sobre Serviços de Qualquer Natureza - ISS</t>
  </si>
  <si>
    <t>1.3.1. - ISS</t>
  </si>
  <si>
    <t>1.3.2. - Multas, Juros de Mora, Dívida Ativa e Outros Encargos do ISS</t>
  </si>
  <si>
    <t>1.4. Receita Resultante do Imposto de Renda Retido na Fonte - IRRF</t>
  </si>
  <si>
    <t>1.5. Receita Resultante do Imposto Territorial Rural - ITR (CF, art 153, §4º, inciso III)</t>
  </si>
  <si>
    <t>1.5.1. - ITR</t>
  </si>
  <si>
    <t>1.5.2. - Multas, Juros de Mora, Dívida Ativa e Outros Encargos do ITR</t>
  </si>
  <si>
    <t xml:space="preserve">2. RECEITA DE TRANSFERÊNCIAS CONSTITUCIONAIS E LEGAIS </t>
  </si>
  <si>
    <t>2.1. Cota-Parte FPM</t>
  </si>
  <si>
    <t>2.1.1. - Parcela referente a CF, art 159, I, alinea b</t>
  </si>
  <si>
    <t>2.1.2. - Parcela referente a CF, art 159, I, alinea d</t>
  </si>
  <si>
    <t>2.1.3. - Parcela referente a CF, art 159, I, alinea e</t>
  </si>
  <si>
    <t>2.2. Cota-Parte ICMS</t>
  </si>
  <si>
    <t>2.3. ICMS - Desoneração - L.C. nº87/1996</t>
  </si>
  <si>
    <t>2.4. Cota-Parte IPI -Exportação</t>
  </si>
  <si>
    <t>2.5. Cota-Parte ITR</t>
  </si>
  <si>
    <t>2.6. Cota-Parte IPVA</t>
  </si>
  <si>
    <t>2.7. Cota-Parte IOF-Ouro</t>
  </si>
  <si>
    <t>3. TOTAL DA RECEITA DE IMPOSTOS (1 + 2)</t>
  </si>
  <si>
    <t>RECEITAS ADICIONAIS PARA FINANCIAMENTO DO ENSINO</t>
  </si>
  <si>
    <t>% (c ) - (b/a) x 100</t>
  </si>
  <si>
    <t>4. RECEITA DA APLICAÇÃO FINANCEIRA DE OUTROS RECURSOS DE IMPOSTOS VINCULADOS AO ENSINO</t>
  </si>
  <si>
    <t>5. RECEITA DE TRANSFERÊNCIAS DO FNDE</t>
  </si>
  <si>
    <t>5.1. Transferências do Salário-Educação</t>
  </si>
  <si>
    <t>5.2. Transferências Diretas - PDDE</t>
  </si>
  <si>
    <t>5.3. Transferências Diretas - PNAE</t>
  </si>
  <si>
    <t>5.4. Transferências Diretas - PNATE</t>
  </si>
  <si>
    <t>5.5. Outras Transferências do FNDF</t>
  </si>
  <si>
    <t>5.6. Aplicação financeira dos Recursos do FNDE</t>
  </si>
  <si>
    <t>6. RECEITA DE TRANSFERÊNCIAS DE CONVÊNIOS</t>
  </si>
  <si>
    <t>6.1. Transferências de Convênios</t>
  </si>
  <si>
    <t>6.2. Aplicação Financeira dos Recursos de Convênios</t>
  </si>
  <si>
    <t>7. RECEITA DE OPERAÇÕES DE CRÉDITO</t>
  </si>
  <si>
    <t>8. OUTRAS RECEITAS PARA FINANCIAMENTO DO ENSINO</t>
  </si>
  <si>
    <t>9. TOTAL DAS RECEITAS ADICIONAIS PARA FINANCIAMENTO DO ENSINO (4 + 5 + 6 +7 + 8)</t>
  </si>
  <si>
    <t>RECEITAS DO FUNDEB</t>
  </si>
  <si>
    <t>FUNDEB</t>
  </si>
  <si>
    <t>% (c ) = (b/a) x 100</t>
  </si>
  <si>
    <t>10. RECEITAS DESTINADAS AO FUNDEB</t>
  </si>
  <si>
    <t>10.1. Cota-parte FPM Destinada ao FUNDEB (20% de 2.1.1)</t>
  </si>
  <si>
    <t>10.2. Cota-parte ICMS Destinada ao FUNDEB (20% de 2.2)</t>
  </si>
  <si>
    <t>10.3. ICMS- Desoneração Destinada ao FUNDEB (20% de 2.3)</t>
  </si>
  <si>
    <t>10.4.Cota-parte IPI - Exportação Destinada ao FUNDEB (20% de 2.4)</t>
  </si>
  <si>
    <t>10.5.Cota-parte ITR ou ITR Arrecadado Destinados ao FUNDEB (20% de ((1.5 – 1.5.5) + 2.5))</t>
  </si>
  <si>
    <t>10.6- Cota-Parte IPVA Destinada ao FUNDEB – (20% de 2.6)</t>
  </si>
  <si>
    <t>11. RECEITAS RECEBIDAS DO FUNDEB</t>
  </si>
  <si>
    <t>11.1. Transferências de Recursos do FUNDEB</t>
  </si>
  <si>
    <t>11.2. Complementação da União ao FUNDEB</t>
  </si>
  <si>
    <t>11.3. Receita de Aplicação Financeira dos Recursos do FUNDEB</t>
  </si>
  <si>
    <t>12. RESULTADO LÍQUIDO DAS TRANSFERÊNCIAS DO FUNDEB (11.1 - 10)</t>
  </si>
  <si>
    <t>ACRÉSCIMO RESULTANTE DAS TRANSFERÊNCIAS DO FUNDEB</t>
  </si>
  <si>
    <t xml:space="preserve">DESPESAS DO FUNDEB
</t>
  </si>
  <si>
    <t>Dotação Atualizada (d)</t>
  </si>
  <si>
    <t>Até o Bimestre (e)</t>
  </si>
  <si>
    <t>% (f) - (e/d) x 100</t>
  </si>
  <si>
    <t>% (h) - (g/d) x 100</t>
  </si>
  <si>
    <t>RESTOS A PAGAR NÃO PROCESSADOS (i)</t>
  </si>
  <si>
    <t>13. PAGAMENTO DOS PROFISSIONAIS DO MAGISTÉRIO</t>
  </si>
  <si>
    <t>13.1. Com Educação Infantil</t>
  </si>
  <si>
    <t>13.2. Com Ensino Fundamental</t>
  </si>
  <si>
    <t>14. OUTRAS DESPESAS</t>
  </si>
  <si>
    <t>14.1. Com Educação Infantil</t>
  </si>
  <si>
    <t>14.2. Com Ensino Fundamental</t>
  </si>
  <si>
    <t>15. TOTAL DAS DESPESAS DO FUNDEB (13 + 14)</t>
  </si>
  <si>
    <t>DEDUÇÕES PARA FINS DO LIMITE DO FUNDEB</t>
  </si>
  <si>
    <t xml:space="preserve">    16. RESTOS A PAGAR INSCRITOS NO EXERCÍCIO SEM DISPONIBILIDADE FINANCEIRA DE RECURSOS DO FUNDEB</t>
  </si>
  <si>
    <t xml:space="preserve">     16.1. FUNDEB 60%</t>
  </si>
  <si>
    <t xml:space="preserve">     16.2. FUNDEB 40%</t>
  </si>
  <si>
    <t xml:space="preserve">    17. DESPESAS CUSTEADAS COMO SUPERÁVIT FINANCEIRO, DO EXERCÍCIO ANTERIOR, DO FUNDEB </t>
  </si>
  <si>
    <t xml:space="preserve">     17.1. FUNDEB 60%</t>
  </si>
  <si>
    <t xml:space="preserve">     17.2. FUNDEB 40%</t>
  </si>
  <si>
    <t>18. TOTAL DAS DEDUÇÕES CONSIDERADAS PARA FINS DE LIMITE DO FUNDEB (16 + 17)</t>
  </si>
  <si>
    <t>VALOR</t>
  </si>
  <si>
    <t>INDICADORES DO FUNDEB</t>
  </si>
  <si>
    <t xml:space="preserve">   19. TOTAL DAS DESPESAS DO FUNDEB PARA FINS DE LIMITE (15 - 18)</t>
  </si>
  <si>
    <t xml:space="preserve">     19.2 - Máximo de 40% em Despesa com MDE, que não Remuneração do Magistério (14 - (16.2 + 17.2)) / (11) x 100) %</t>
  </si>
  <si>
    <t xml:space="preserve">     19.3 - Máximo de 5% não Aplicado no Exercício (100 - (19.1 +19.2)) %</t>
  </si>
  <si>
    <t xml:space="preserve">     19.1 - Mínimo de 60% do FUNDEB na Remuneração do Magistério1  (13 - (16.1 + 17.1)) / (11) x 100) %</t>
  </si>
  <si>
    <t xml:space="preserve">   20. RECURSOS RECEBIDOS DO FUNDEB EM 2016 QUE NÃO FORAM UTILIZADOS</t>
  </si>
  <si>
    <t xml:space="preserve">   21. DESPESAS CUSTEADAS COM O SALDO DO ITEM 20 ATÉ O 1º TRIMESTRE DE 2017</t>
  </si>
  <si>
    <t>MANUTENÇÃO E DESENVOLVIMENTO DO ENSINO - DESPESAS CUSTEADAS COM A RECEITA RESULTANTE DE IMPOSTOS E RECURSOS DO FUNDEB</t>
  </si>
  <si>
    <t>DESPESAS COM AÇÕES TÍPICAS DE MDE</t>
  </si>
  <si>
    <t>INSCRITAS EM RESTOS A PAGAR NÃO PROCESSADOS (i)</t>
  </si>
  <si>
    <t>22. EDUCAÇÃO INFANTIL</t>
  </si>
  <si>
    <t>22.1. Creche</t>
  </si>
  <si>
    <t xml:space="preserve">     22.1.1. - Despesas Custeadas com Recursos do FUNDEB</t>
  </si>
  <si>
    <t xml:space="preserve">      22.1.2. - Despesas Custeadas com Outros Recursos de impostos</t>
  </si>
  <si>
    <t>22.2 - Pré Escola</t>
  </si>
  <si>
    <t xml:space="preserve">     22.2.1 - Despesas Custeadas com Recursos do FUNDEB</t>
  </si>
  <si>
    <t xml:space="preserve">      22.2.2- Despesas Custeadas com Outros Recursos de impostos</t>
  </si>
  <si>
    <t>23. ENSINO FUNDAMENTAL</t>
  </si>
  <si>
    <t>23.1. Despesas Custeadas com Recursos do FUNDEB</t>
  </si>
  <si>
    <t>23.2- Despesas Custeadas com Outros Recursos de impostos</t>
  </si>
  <si>
    <t>24. ENSINO MÉDIO</t>
  </si>
  <si>
    <t>25. ENSINO SUPERIOR</t>
  </si>
  <si>
    <t>26. ENSINO PROFISSIONAL NÃO INTEGRADO AO ENSINO REGULAR</t>
  </si>
  <si>
    <t>27. OUTRAS</t>
  </si>
  <si>
    <t>28. TOTAL DAS DESPESAS COM AÇÕES TÍPICAS DE MDE (22 + 23 + 24 + 25 + 26 + 27)</t>
  </si>
  <si>
    <t>DEDUÇÕES CONSIDERADAS PARA FINS DE LIMITE CONSTITUCIONAL</t>
  </si>
  <si>
    <t>30. DESPESAS CUSTEADAS COM A COMPLEMENTAÇÃO DO FUNDEB NO EXERCÍCIO</t>
  </si>
  <si>
    <t xml:space="preserve">29. RESULTADO LÍQUIDO DAS TRANSFERÊNCIAS DO FUNDEB = (12) </t>
  </si>
  <si>
    <t>31. RECEITA DE APLICAÇÃO FINANCEIRA DOS RECURSOS DO FUNDEB ATÉ O BIMESTRE = (49)</t>
  </si>
  <si>
    <t>32. DESPESAS CUSTEADAS COM O SUPERAVIT FINANCEIRO DO EXERCÍCIO ANTERIOR DO FUNDEB</t>
  </si>
  <si>
    <t xml:space="preserve">33. DESPESAS CUSTEADAS COM O SUPERAVIT FINANCEIRO DO EXERCÍCIO ANTERIOR DE OUTROS RECURSOS DE </t>
  </si>
  <si>
    <t>OUTRAS INFORMAÇÕES PARA CONTROLE</t>
  </si>
  <si>
    <t>OUTRAS DESPESAS CUSTEADAS COM RECEITAS ADICIONAIS PARA FINANCIAMENTO DO ENSINO</t>
  </si>
  <si>
    <t xml:space="preserve"> RESTOS A PAGAR NÃO PROCESSADOS (i)</t>
  </si>
  <si>
    <t xml:space="preserve">34.RESTOS A PAGAR INSCRITOS NO EXERCÍCIO SEM DISPONIBILIDADE FINANCEIRA DE RECURSOS DE IMPOSTOS VINCULADOS AO </t>
  </si>
  <si>
    <t xml:space="preserve">35. CANCELAMENTO, NO EXERCÍCIO, DE RESTOS A PAGAR INSCRITOS COM DISPONIBILIDADE FINANCEIRA DE RECURSOS DE IMPOSTOS VINCULADOS AO ENSINO = (45 </t>
  </si>
  <si>
    <t>36. TOTAL DAS DEDUÇÕES CONSIDERADAS PARA FINS DE LIMITE CONSTITUCIONAL   (29+30 + 31 + 32 + 33 + 34 + 35)6</t>
  </si>
  <si>
    <t xml:space="preserve">37.  TOTAL DAS DESPESAS PARA FINS DE LIMITE ((22 + 23) – (36))6 </t>
  </si>
  <si>
    <t xml:space="preserve">38.  PERCENTUAL DE APLICAÇÃO EM MDE SOBRE A RECEITA LÍQUIDA DE IMPOSTOS   ((37) / (3) x 100) %6  - LIMITE CONSTITUCIONAL 25%5 </t>
  </si>
  <si>
    <t>39.DESPESAS CUSTEADAS COM A APLICAÇÃO FINANCEIRA DE OUTROS RECURSOS DE IMPOSTOS VINCULADOS AO ENSINO</t>
  </si>
  <si>
    <t>40. DESPESAS CUSTEADAS COM A CONTRIBUIÇÃO SOCIAL DO SALÁRIO-EDUCAÇÃO</t>
  </si>
  <si>
    <t>41. DESPESAS CUSTEADAS COM OPERAÇÕES DE CRÉDITO</t>
  </si>
  <si>
    <t>42. DESPESAS CUSTEADAS COM OUTRAS RECEITAS PARA FINANCIAMENTO DO ENSINO</t>
  </si>
  <si>
    <t>43. TOTAL DAS OUTRAS DESPESAS CUSTEADAS COM RECEITAS ADICIONAIS PARA FINANCIAMENTO DO ENSINO ( 39 + 40 + 41 + 42)</t>
  </si>
  <si>
    <t>44. TOTAL GERAL DAS DESPESAS COM EDUCAÇÃO (28 + 43)</t>
  </si>
  <si>
    <t>RESTOS A PAGAR INSCRITOS COM DISPONBILIDADE FINANCEIRA DE RECURSOS DE IMPOSTOS VINCULADOS AO ENSINO</t>
  </si>
  <si>
    <t>SALDO ATÉ O BIMESTRE</t>
  </si>
  <si>
    <t>CANCELADO EM 2017 (j)</t>
  </si>
  <si>
    <t>45. RESTOS A PAGAR DE DESPESA COM MDE</t>
  </si>
  <si>
    <t>45.1. - Executados com Recursos de Impostos Vinculados ao Ensino</t>
  </si>
  <si>
    <t>45.2. - Executados com Recursos do FUNDEB</t>
  </si>
  <si>
    <t>CONTROLE DE DISPONIBILIDADE FINANCEIRA</t>
  </si>
  <si>
    <t>SALÁRIO EDUCAÇÃO</t>
  </si>
  <si>
    <t>46. DISPONIBILIDADE FINANCEIRA EM 31 DE DEZEMBRO DE 2016</t>
  </si>
  <si>
    <t>47. (+) INGRESSO DE RECURSOS ATÉ O BIMESTRE</t>
  </si>
  <si>
    <t>48. (-) PAGAMENTOS EFETUADOS ATÉ O BIMESTRE</t>
  </si>
  <si>
    <t>48.1. - Orçamento do Exercício</t>
  </si>
  <si>
    <t>48.2. - Restos a Pagar</t>
  </si>
  <si>
    <t>49.  (+) RECEITA DE APLICAÇÃO FINANCEIRA DOS RECURSOS ATÉ O BIMESTRE</t>
  </si>
  <si>
    <t>50.  (=) DISPONIBILIDADE FINANCEIRA ATÉ O BIMESTRE</t>
  </si>
  <si>
    <t>51. (+ ) AJUSTES</t>
  </si>
  <si>
    <t>51.1. - Retenções</t>
  </si>
  <si>
    <t>51.2. - Conciliação Bancária</t>
  </si>
  <si>
    <t>52. (-) SALDO FINANCEIRO CONCILIADO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</si>
</sst>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28" fillId="14" borderId="16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 wrapText="1"/>
      <protection hidden="1"/>
    </xf>
    <xf numFmtId="0" fontId="28" fillId="14" borderId="18" xfId="53" applyFont="1" applyFill="1" applyBorder="1" applyAlignment="1" applyProtection="1">
      <alignment horizontal="center" vertical="center" wrapText="1"/>
      <protection hidden="1"/>
    </xf>
    <xf numFmtId="0" fontId="28" fillId="14" borderId="19" xfId="53" applyFont="1" applyFill="1" applyBorder="1" applyAlignment="1" applyProtection="1">
      <alignment horizontal="center" vertical="center"/>
      <protection hidden="1"/>
    </xf>
    <xf numFmtId="0" fontId="28" fillId="14" borderId="20" xfId="53" applyFont="1" applyFill="1" applyBorder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171" fontId="7" fillId="0" borderId="1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horizontal="left" vertical="center" indent="2"/>
      <protection hidden="1"/>
    </xf>
    <xf numFmtId="0" fontId="6" fillId="0" borderId="21" xfId="53" applyFont="1" applyBorder="1" applyAlignment="1" applyProtection="1">
      <alignment horizontal="left" vertical="center"/>
      <protection hidden="1"/>
    </xf>
    <xf numFmtId="0" fontId="6" fillId="0" borderId="22" xfId="53" applyFont="1" applyBorder="1" applyAlignment="1" applyProtection="1">
      <alignment horizontal="left" vertical="center"/>
      <protection hidden="1"/>
    </xf>
    <xf numFmtId="0" fontId="6" fillId="0" borderId="23" xfId="53" applyFont="1" applyBorder="1" applyAlignment="1" applyProtection="1">
      <alignment horizontal="left" vertical="center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28" fillId="14" borderId="24" xfId="53" applyFont="1" applyFill="1" applyBorder="1" applyAlignment="1" applyProtection="1">
      <alignment horizontal="center" vertical="center"/>
      <protection hidden="1"/>
    </xf>
    <xf numFmtId="0" fontId="28" fillId="14" borderId="25" xfId="53" applyFont="1" applyFill="1" applyBorder="1" applyAlignment="1" applyProtection="1">
      <alignment horizontal="center" vertical="center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Border="1" applyAlignment="1" applyProtection="1">
      <alignment horizontal="left" vertical="center" indent="3"/>
      <protection hidden="1"/>
    </xf>
    <xf numFmtId="0" fontId="5" fillId="0" borderId="10" xfId="53" applyFont="1" applyBorder="1" applyAlignment="1" applyProtection="1">
      <alignment horizontal="left" vertical="center" indent="3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28" fillId="14" borderId="26" xfId="53" applyFont="1" applyFill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5" fillId="23" borderId="27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horizontal="center" vertical="center"/>
    </xf>
    <xf numFmtId="0" fontId="5" fillId="23" borderId="15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8" xfId="53" applyFont="1" applyFill="1" applyBorder="1" applyAlignment="1" applyProtection="1">
      <alignment horizontal="left" vertical="center" indent="1"/>
      <protection hidden="1"/>
    </xf>
    <xf numFmtId="0" fontId="28" fillId="14" borderId="29" xfId="53" applyFont="1" applyFill="1" applyBorder="1" applyAlignment="1" applyProtection="1">
      <alignment horizontal="left" vertical="center" indent="1"/>
      <protection hidden="1"/>
    </xf>
    <xf numFmtId="0" fontId="28" fillId="14" borderId="30" xfId="53" applyFont="1" applyFill="1" applyBorder="1" applyAlignment="1" applyProtection="1">
      <alignment horizontal="left" vertical="center" indent="1"/>
      <protection hidden="1"/>
    </xf>
    <xf numFmtId="0" fontId="28" fillId="14" borderId="31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32" xfId="53" applyFont="1" applyFill="1" applyBorder="1" applyAlignment="1" applyProtection="1">
      <alignment horizontal="left" vertical="center" indent="1"/>
      <protection hidden="1"/>
    </xf>
    <xf numFmtId="0" fontId="28" fillId="14" borderId="33" xfId="53" applyFont="1" applyFill="1" applyBorder="1" applyAlignment="1" applyProtection="1">
      <alignment horizontal="left" vertical="center" indent="1"/>
      <protection hidden="1"/>
    </xf>
    <xf numFmtId="0" fontId="28" fillId="14" borderId="34" xfId="53" applyFont="1" applyFill="1" applyBorder="1" applyAlignment="1" applyProtection="1">
      <alignment horizontal="left" vertical="center" indent="1"/>
      <protection hidden="1"/>
    </xf>
    <xf numFmtId="0" fontId="28" fillId="14" borderId="35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171" fontId="5" fillId="0" borderId="19" xfId="53" applyNumberFormat="1" applyFont="1" applyFill="1" applyBorder="1" applyAlignment="1" applyProtection="1">
      <alignment horizontal="center" vertical="center"/>
      <protection hidden="1"/>
    </xf>
    <xf numFmtId="171" fontId="5" fillId="0" borderId="20" xfId="53" applyNumberFormat="1" applyFont="1" applyFill="1" applyBorder="1" applyAlignment="1" applyProtection="1">
      <alignment horizontal="center" vertical="center"/>
      <protection hidden="1"/>
    </xf>
    <xf numFmtId="171" fontId="5" fillId="0" borderId="36" xfId="53" applyNumberFormat="1" applyFont="1" applyFill="1" applyBorder="1" applyAlignment="1" applyProtection="1">
      <alignment horizontal="center" vertical="center"/>
      <protection hidden="1"/>
    </xf>
    <xf numFmtId="0" fontId="28" fillId="14" borderId="37" xfId="53" applyFont="1" applyFill="1" applyBorder="1" applyAlignment="1" applyProtection="1">
      <alignment horizontal="center" vertical="center"/>
      <protection hidden="1"/>
    </xf>
    <xf numFmtId="0" fontId="28" fillId="14" borderId="38" xfId="53" applyFont="1" applyFill="1" applyBorder="1" applyAlignment="1" applyProtection="1">
      <alignment horizontal="center" vertical="center"/>
      <protection hidden="1"/>
    </xf>
    <xf numFmtId="0" fontId="5" fillId="0" borderId="39" xfId="53" applyFont="1" applyFill="1" applyBorder="1" applyAlignment="1" applyProtection="1">
      <alignment horizontal="left" vertical="center"/>
      <protection hidden="1"/>
    </xf>
    <xf numFmtId="0" fontId="5" fillId="0" borderId="20" xfId="53" applyFont="1" applyFill="1" applyBorder="1" applyAlignment="1" applyProtection="1">
      <alignment horizontal="left" vertical="center"/>
      <protection hidden="1"/>
    </xf>
    <xf numFmtId="0" fontId="5" fillId="0" borderId="36" xfId="53" applyFont="1" applyFill="1" applyBorder="1" applyAlignment="1" applyProtection="1">
      <alignment horizontal="left" vertical="center"/>
      <protection hidden="1"/>
    </xf>
    <xf numFmtId="0" fontId="6" fillId="0" borderId="13" xfId="53" applyFont="1" applyBorder="1" applyAlignment="1" applyProtection="1">
      <alignment horizontal="left" vertical="center"/>
      <protection hidden="1"/>
    </xf>
    <xf numFmtId="0" fontId="6" fillId="0" borderId="40" xfId="53" applyFont="1" applyBorder="1" applyAlignment="1" applyProtection="1">
      <alignment horizontal="left" vertical="center"/>
      <protection hidden="1"/>
    </xf>
    <xf numFmtId="0" fontId="6" fillId="0" borderId="14" xfId="53" applyFont="1" applyBorder="1" applyAlignment="1" applyProtection="1">
      <alignment horizontal="left" vertical="center"/>
      <protection hidden="1"/>
    </xf>
    <xf numFmtId="0" fontId="6" fillId="0" borderId="13" xfId="53" applyFont="1" applyBorder="1" applyAlignment="1" applyProtection="1">
      <alignment horizontal="left" vertical="center" wrapText="1"/>
      <protection hidden="1"/>
    </xf>
    <xf numFmtId="0" fontId="28" fillId="14" borderId="26" xfId="53" applyFont="1" applyFill="1" applyBorder="1" applyAlignment="1" applyProtection="1">
      <alignment horizontal="center" vertical="center" wrapText="1"/>
      <protection hidden="1"/>
    </xf>
    <xf numFmtId="0" fontId="6" fillId="0" borderId="15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40" xfId="53" applyNumberFormat="1" applyFont="1" applyBorder="1" applyAlignment="1" applyProtection="1">
      <alignment horizontal="center" vertical="center"/>
      <protection hidden="1"/>
    </xf>
    <xf numFmtId="171" fontId="5" fillId="0" borderId="14" xfId="53" applyNumberFormat="1" applyFont="1" applyBorder="1" applyAlignment="1" applyProtection="1">
      <alignment horizontal="center" vertical="center"/>
      <protection hidden="1"/>
    </xf>
    <xf numFmtId="171" fontId="6" fillId="0" borderId="12" xfId="53" applyNumberFormat="1" applyFont="1" applyBorder="1" applyAlignment="1" applyProtection="1">
      <alignment horizontal="center" vertical="center"/>
      <protection hidden="1"/>
    </xf>
    <xf numFmtId="171" fontId="6" fillId="0" borderId="40" xfId="53" applyNumberFormat="1" applyFont="1" applyBorder="1" applyAlignment="1" applyProtection="1">
      <alignment horizontal="center" vertical="center"/>
      <protection hidden="1"/>
    </xf>
    <xf numFmtId="171" fontId="6" fillId="0" borderId="14" xfId="53" applyNumberFormat="1" applyFont="1" applyBorder="1" applyAlignment="1" applyProtection="1">
      <alignment horizontal="center" vertical="center"/>
      <protection hidden="1"/>
    </xf>
    <xf numFmtId="0" fontId="6" fillId="0" borderId="28" xfId="53" applyFont="1" applyBorder="1" applyAlignment="1" applyProtection="1">
      <alignment horizontal="left" vertical="center"/>
      <protection hidden="1"/>
    </xf>
    <xf numFmtId="0" fontId="6" fillId="0" borderId="29" xfId="53" applyFont="1" applyBorder="1" applyAlignment="1" applyProtection="1">
      <alignment horizontal="left" vertical="center"/>
      <protection hidden="1"/>
    </xf>
    <xf numFmtId="0" fontId="6" fillId="0" borderId="30" xfId="53" applyFont="1" applyBorder="1" applyAlignment="1" applyProtection="1">
      <alignment horizontal="left" vertical="center"/>
      <protection hidden="1"/>
    </xf>
    <xf numFmtId="0" fontId="6" fillId="0" borderId="21" xfId="53" applyFont="1" applyBorder="1" applyAlignment="1" applyProtection="1">
      <alignment horizontal="left" vertical="center"/>
      <protection hidden="1"/>
    </xf>
    <xf numFmtId="0" fontId="6" fillId="0" borderId="22" xfId="53" applyFont="1" applyBorder="1" applyAlignment="1" applyProtection="1">
      <alignment horizontal="left" vertical="center"/>
      <protection hidden="1"/>
    </xf>
    <xf numFmtId="0" fontId="6" fillId="0" borderId="23" xfId="53" applyFont="1" applyBorder="1" applyAlignment="1" applyProtection="1">
      <alignment horizontal="left" vertical="center"/>
      <protection hidden="1"/>
    </xf>
    <xf numFmtId="171" fontId="5" fillId="0" borderId="41" xfId="53" applyNumberFormat="1" applyFont="1" applyFill="1" applyBorder="1" applyAlignment="1" applyProtection="1">
      <alignment horizontal="center" vertical="center"/>
      <protection hidden="1"/>
    </xf>
    <xf numFmtId="171" fontId="5" fillId="0" borderId="22" xfId="53" applyNumberFormat="1" applyFont="1" applyFill="1" applyBorder="1" applyAlignment="1" applyProtection="1">
      <alignment horizontal="center" vertical="center"/>
      <protection hidden="1"/>
    </xf>
    <xf numFmtId="171" fontId="5" fillId="0" borderId="23" xfId="53" applyNumberFormat="1" applyFont="1" applyFill="1" applyBorder="1" applyAlignment="1" applyProtection="1">
      <alignment horizontal="center" vertical="center"/>
      <protection hidden="1"/>
    </xf>
    <xf numFmtId="0" fontId="28" fillId="14" borderId="39" xfId="53" applyFont="1" applyFill="1" applyBorder="1" applyAlignment="1" applyProtection="1">
      <alignment horizontal="center" vertical="center" wrapText="1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28" fillId="14" borderId="42" xfId="53" applyFont="1" applyFill="1" applyBorder="1" applyAlignment="1" applyProtection="1">
      <alignment horizontal="center" vertical="center" wrapText="1"/>
      <protection hidden="1"/>
    </xf>
    <xf numFmtId="0" fontId="28" fillId="14" borderId="36" xfId="53" applyFont="1" applyFill="1" applyBorder="1" applyAlignment="1" applyProtection="1">
      <alignment horizontal="center" vertical="center" wrapText="1"/>
      <protection hidden="1"/>
    </xf>
    <xf numFmtId="171" fontId="5" fillId="0" borderId="43" xfId="53" applyNumberFormat="1" applyFont="1" applyFill="1" applyBorder="1" applyAlignment="1" applyProtection="1">
      <alignment horizontal="center" vertical="center"/>
      <protection hidden="1"/>
    </xf>
    <xf numFmtId="171" fontId="5" fillId="0" borderId="44" xfId="53" applyNumberFormat="1" applyFont="1" applyFill="1" applyBorder="1" applyAlignment="1" applyProtection="1">
      <alignment horizontal="center" vertical="center"/>
      <protection hidden="1"/>
    </xf>
    <xf numFmtId="171" fontId="5" fillId="0" borderId="45" xfId="53" applyNumberFormat="1" applyFont="1" applyFill="1" applyBorder="1" applyAlignment="1" applyProtection="1">
      <alignment horizontal="center" vertical="center"/>
      <protection hidden="1"/>
    </xf>
    <xf numFmtId="0" fontId="6" fillId="0" borderId="21" xfId="53" applyFont="1" applyBorder="1" applyAlignment="1" applyProtection="1">
      <alignment horizontal="left" vertical="center" wrapText="1"/>
      <protection hidden="1"/>
    </xf>
    <xf numFmtId="0" fontId="6" fillId="0" borderId="13" xfId="53" applyFont="1" applyFill="1" applyBorder="1" applyAlignment="1" applyProtection="1">
      <alignment horizontal="left" vertical="center" wrapText="1" indent="1"/>
      <protection hidden="1"/>
    </xf>
    <xf numFmtId="0" fontId="6" fillId="0" borderId="14" xfId="53" applyFont="1" applyFill="1" applyBorder="1" applyAlignment="1" applyProtection="1">
      <alignment horizontal="left" vertical="center" wrapText="1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tabSelected="1" zoomScalePageLayoutView="0" workbookViewId="0" topLeftCell="A1">
      <selection activeCell="A88" sqref="A88"/>
    </sheetView>
  </sheetViews>
  <sheetFormatPr defaultColWidth="9.140625" defaultRowHeight="12.75"/>
  <cols>
    <col min="1" max="1" width="50.7109375" style="1" customWidth="1"/>
    <col min="2" max="2" width="29.00390625" style="1" customWidth="1"/>
    <col min="3" max="3" width="17.8515625" style="1" customWidth="1"/>
    <col min="4" max="5" width="18.7109375" style="1" customWidth="1"/>
    <col min="6" max="6" width="23.421875" style="1" customWidth="1"/>
    <col min="7" max="11" width="16.7109375" style="1" customWidth="1"/>
    <col min="12" max="16384" width="9.140625" style="1" customWidth="1"/>
  </cols>
  <sheetData>
    <row r="1" spans="1:6" ht="20.25">
      <c r="A1" s="38" t="s">
        <v>30</v>
      </c>
      <c r="B1" s="38"/>
      <c r="C1" s="38"/>
      <c r="D1" s="38"/>
      <c r="E1" s="38"/>
      <c r="F1" s="38"/>
    </row>
    <row r="2" spans="1:6" ht="18">
      <c r="A2" s="39"/>
      <c r="B2" s="39"/>
      <c r="C2" s="39"/>
      <c r="D2" s="39"/>
      <c r="E2" s="39"/>
      <c r="F2" s="39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18</v>
      </c>
      <c r="B4" s="4"/>
      <c r="C4" s="4"/>
      <c r="D4" s="5"/>
      <c r="E4" s="5"/>
      <c r="F4" s="5"/>
    </row>
    <row r="5" spans="1:6" ht="18">
      <c r="A5" s="6" t="s">
        <v>30</v>
      </c>
      <c r="B5" s="4"/>
      <c r="C5" s="4"/>
      <c r="D5" s="5"/>
      <c r="E5" s="5"/>
      <c r="F5" s="5"/>
    </row>
    <row r="6" spans="1:6" ht="18">
      <c r="A6" s="6" t="s">
        <v>19</v>
      </c>
      <c r="B6" s="4"/>
      <c r="C6" s="4"/>
      <c r="D6" s="5"/>
      <c r="E6" s="5"/>
      <c r="F6" s="5"/>
    </row>
    <row r="7" spans="1:6" ht="18">
      <c r="A7" s="6" t="s">
        <v>17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">
      <c r="A9" s="20" t="s">
        <v>31</v>
      </c>
      <c r="B9" s="3"/>
      <c r="C9" s="3"/>
      <c r="D9" s="3"/>
      <c r="E9" s="3"/>
      <c r="F9" s="24">
        <v>1</v>
      </c>
    </row>
    <row r="10" spans="1:6" ht="15.75" customHeight="1" thickBot="1">
      <c r="A10" s="49" t="s">
        <v>33</v>
      </c>
      <c r="B10" s="50"/>
      <c r="C10" s="50"/>
      <c r="D10" s="50"/>
      <c r="E10" s="50"/>
      <c r="F10" s="50"/>
    </row>
    <row r="11" spans="1:6" ht="19.5" customHeight="1" thickTop="1">
      <c r="A11" s="57" t="s">
        <v>32</v>
      </c>
      <c r="B11" s="32"/>
      <c r="C11" s="32" t="s">
        <v>20</v>
      </c>
      <c r="D11" s="34" t="s">
        <v>21</v>
      </c>
      <c r="E11" s="36" t="s">
        <v>8</v>
      </c>
      <c r="F11" s="37"/>
    </row>
    <row r="12" spans="1:6" ht="19.5" customHeight="1">
      <c r="A12" s="58"/>
      <c r="B12" s="33"/>
      <c r="C12" s="33"/>
      <c r="D12" s="35"/>
      <c r="E12" s="19" t="s">
        <v>22</v>
      </c>
      <c r="F12" s="19" t="s">
        <v>34</v>
      </c>
    </row>
    <row r="13" spans="1:6" ht="19.5" customHeight="1">
      <c r="A13" s="56" t="s">
        <v>35</v>
      </c>
      <c r="B13" s="31"/>
      <c r="C13" s="15">
        <f>SUM(C14,C17,C20,C23)</f>
        <v>167535660</v>
      </c>
      <c r="D13" s="15">
        <f>SUM(D14,D17,D20,D23)</f>
        <v>167535660</v>
      </c>
      <c r="E13" s="15">
        <f>SUM(E14,E17,E20,E23)</f>
        <v>24276177.36</v>
      </c>
      <c r="F13" s="15">
        <f>(E13/D13)*100</f>
        <v>14.490155325737817</v>
      </c>
    </row>
    <row r="14" spans="1:6" ht="19.5" customHeight="1">
      <c r="A14" s="53" t="s">
        <v>36</v>
      </c>
      <c r="B14" s="54"/>
      <c r="C14" s="26">
        <f>SUM(C15:C16)</f>
        <v>90038000</v>
      </c>
      <c r="D14" s="26">
        <f>SUM(D15:D16)</f>
        <v>90038000</v>
      </c>
      <c r="E14" s="26">
        <f>SUM(E15:E16)</f>
        <v>13038230.95</v>
      </c>
      <c r="F14" s="15">
        <f aca="true" t="shared" si="0" ref="F14:F29">(E14/D14)*100</f>
        <v>14.48080915835536</v>
      </c>
    </row>
    <row r="15" spans="1:6" ht="19.5" customHeight="1">
      <c r="A15" s="47" t="s">
        <v>37</v>
      </c>
      <c r="B15" s="48"/>
      <c r="C15" s="9">
        <v>80212700</v>
      </c>
      <c r="D15" s="9">
        <v>80212700</v>
      </c>
      <c r="E15" s="9">
        <v>11981628.27</v>
      </c>
      <c r="F15" s="25">
        <f t="shared" si="0"/>
        <v>14.937320735993179</v>
      </c>
    </row>
    <row r="16" spans="1:6" ht="19.5" customHeight="1">
      <c r="A16" s="47" t="s">
        <v>38</v>
      </c>
      <c r="B16" s="48"/>
      <c r="C16" s="9">
        <v>9825300</v>
      </c>
      <c r="D16" s="9">
        <v>9825300</v>
      </c>
      <c r="E16" s="9">
        <v>1056602.68</v>
      </c>
      <c r="F16" s="25">
        <f t="shared" si="0"/>
        <v>10.753897387357128</v>
      </c>
    </row>
    <row r="17" spans="1:6" ht="19.5" customHeight="1">
      <c r="A17" s="53" t="s">
        <v>39</v>
      </c>
      <c r="B17" s="54"/>
      <c r="C17" s="26">
        <f>SUM(C18:C19)</f>
        <v>11877000</v>
      </c>
      <c r="D17" s="26">
        <f>SUM(D18:D19)</f>
        <v>11877000</v>
      </c>
      <c r="E17" s="26">
        <f>SUM(E18:E19)</f>
        <v>1145159.66</v>
      </c>
      <c r="F17" s="15">
        <f t="shared" si="0"/>
        <v>9.641825881956724</v>
      </c>
    </row>
    <row r="18" spans="1:6" ht="19.5" customHeight="1">
      <c r="A18" s="47" t="s">
        <v>40</v>
      </c>
      <c r="B18" s="48"/>
      <c r="C18" s="9">
        <v>11876000</v>
      </c>
      <c r="D18" s="9">
        <v>11876000</v>
      </c>
      <c r="E18" s="9">
        <v>1145159.66</v>
      </c>
      <c r="F18" s="25">
        <f t="shared" si="0"/>
        <v>9.642637756820479</v>
      </c>
    </row>
    <row r="19" spans="1:6" ht="19.5" customHeight="1">
      <c r="A19" s="47" t="s">
        <v>41</v>
      </c>
      <c r="B19" s="48"/>
      <c r="C19" s="9">
        <v>1000</v>
      </c>
      <c r="D19" s="9">
        <v>1000</v>
      </c>
      <c r="E19" s="9">
        <v>0</v>
      </c>
      <c r="F19" s="15">
        <f t="shared" si="0"/>
        <v>0</v>
      </c>
    </row>
    <row r="20" spans="1:6" ht="19.5" customHeight="1">
      <c r="A20" s="53" t="s">
        <v>42</v>
      </c>
      <c r="B20" s="54"/>
      <c r="C20" s="26">
        <f>SUM(C21:C22)</f>
        <v>52541960</v>
      </c>
      <c r="D20" s="26">
        <f>SUM(D21:D22)</f>
        <v>52541960</v>
      </c>
      <c r="E20" s="26">
        <f>SUM(E21:E22)</f>
        <v>7923871.760000001</v>
      </c>
      <c r="F20" s="15">
        <f t="shared" si="0"/>
        <v>15.081035728396886</v>
      </c>
    </row>
    <row r="21" spans="1:6" ht="19.5" customHeight="1">
      <c r="A21" s="47" t="s">
        <v>43</v>
      </c>
      <c r="B21" s="48"/>
      <c r="C21" s="9">
        <v>47530260</v>
      </c>
      <c r="D21" s="9">
        <v>47530260</v>
      </c>
      <c r="E21" s="9">
        <v>7704903.61</v>
      </c>
      <c r="F21" s="25">
        <f t="shared" si="0"/>
        <v>16.210522749086582</v>
      </c>
    </row>
    <row r="22" spans="1:6" ht="19.5" customHeight="1">
      <c r="A22" s="47" t="s">
        <v>44</v>
      </c>
      <c r="B22" s="48"/>
      <c r="C22" s="9">
        <v>5011700</v>
      </c>
      <c r="D22" s="9">
        <v>5011700</v>
      </c>
      <c r="E22" s="9">
        <v>218968.15</v>
      </c>
      <c r="F22" s="25">
        <f t="shared" si="0"/>
        <v>4.369139214238682</v>
      </c>
    </row>
    <row r="23" spans="1:6" ht="19.5" customHeight="1">
      <c r="A23" s="53" t="s">
        <v>45</v>
      </c>
      <c r="B23" s="54"/>
      <c r="C23" s="15">
        <v>13078700</v>
      </c>
      <c r="D23" s="15">
        <v>13078700</v>
      </c>
      <c r="E23" s="15">
        <v>2168914.99</v>
      </c>
      <c r="F23" s="15">
        <f t="shared" si="0"/>
        <v>16.58356709764732</v>
      </c>
    </row>
    <row r="24" spans="1:6" ht="19.5" customHeight="1">
      <c r="A24" s="53" t="s">
        <v>46</v>
      </c>
      <c r="B24" s="54"/>
      <c r="C24" s="26">
        <f>SUM(C25:C26)</f>
        <v>0</v>
      </c>
      <c r="D24" s="26">
        <f>SUM(D25:D26)</f>
        <v>0</v>
      </c>
      <c r="E24" s="26">
        <f>SUM(E25:E26)</f>
        <v>0</v>
      </c>
      <c r="F24" s="15">
        <v>0</v>
      </c>
    </row>
    <row r="25" spans="1:6" ht="19.5" customHeight="1">
      <c r="A25" s="47" t="s">
        <v>47</v>
      </c>
      <c r="B25" s="48"/>
      <c r="C25" s="9">
        <v>0</v>
      </c>
      <c r="D25" s="9">
        <v>0</v>
      </c>
      <c r="E25" s="9">
        <v>0</v>
      </c>
      <c r="F25" s="15">
        <v>0</v>
      </c>
    </row>
    <row r="26" spans="1:6" ht="19.5" customHeight="1">
      <c r="A26" s="47" t="s">
        <v>48</v>
      </c>
      <c r="B26" s="48"/>
      <c r="C26" s="9">
        <v>0</v>
      </c>
      <c r="D26" s="9">
        <v>0</v>
      </c>
      <c r="E26" s="9">
        <v>0</v>
      </c>
      <c r="F26" s="15">
        <v>0</v>
      </c>
    </row>
    <row r="27" spans="1:6" ht="19.5" customHeight="1">
      <c r="A27" s="56" t="s">
        <v>49</v>
      </c>
      <c r="B27" s="31"/>
      <c r="C27" s="26">
        <f>SUM(C28,C32,C33,C34,C35,C36)</f>
        <v>174426800</v>
      </c>
      <c r="D27" s="26">
        <f>SUM(D28,D32,D33,D34,D35,D36)</f>
        <v>174426800</v>
      </c>
      <c r="E27" s="26">
        <f>SUM(E28,E32,E33,E34,E35,E36)</f>
        <v>36754880.95</v>
      </c>
      <c r="F27" s="15">
        <f t="shared" si="0"/>
        <v>21.07180831729987</v>
      </c>
    </row>
    <row r="28" spans="1:6" ht="19.5" customHeight="1">
      <c r="A28" s="53" t="s">
        <v>50</v>
      </c>
      <c r="B28" s="54"/>
      <c r="C28" s="26">
        <f>SUM(C29:C31)</f>
        <v>45595700</v>
      </c>
      <c r="D28" s="26">
        <f>SUM(D29:D31)</f>
        <v>45595700</v>
      </c>
      <c r="E28" s="26">
        <f>SUM(E29:E31)</f>
        <v>8594049.4</v>
      </c>
      <c r="F28" s="15">
        <f t="shared" si="0"/>
        <v>18.848376930280708</v>
      </c>
    </row>
    <row r="29" spans="1:6" ht="19.5" customHeight="1">
      <c r="A29" s="47" t="s">
        <v>51</v>
      </c>
      <c r="B29" s="48"/>
      <c r="C29" s="9">
        <v>45595700</v>
      </c>
      <c r="D29" s="9">
        <v>45595700</v>
      </c>
      <c r="E29" s="9">
        <v>8594049.4</v>
      </c>
      <c r="F29" s="25">
        <f t="shared" si="0"/>
        <v>18.848376930280708</v>
      </c>
    </row>
    <row r="30" spans="1:6" ht="25.5" customHeight="1">
      <c r="A30" s="47" t="s">
        <v>52</v>
      </c>
      <c r="B30" s="48"/>
      <c r="C30" s="15">
        <v>0</v>
      </c>
      <c r="D30" s="15">
        <v>0</v>
      </c>
      <c r="E30" s="15">
        <v>0</v>
      </c>
      <c r="F30" s="15">
        <v>0</v>
      </c>
    </row>
    <row r="31" spans="1:6" ht="19.5" customHeight="1">
      <c r="A31" s="47" t="s">
        <v>53</v>
      </c>
      <c r="B31" s="48"/>
      <c r="C31" s="9">
        <v>0</v>
      </c>
      <c r="D31" s="9">
        <v>0</v>
      </c>
      <c r="E31" s="9">
        <v>0</v>
      </c>
      <c r="F31" s="25">
        <v>0</v>
      </c>
    </row>
    <row r="32" spans="1:6" ht="19.5" customHeight="1">
      <c r="A32" s="53" t="s">
        <v>54</v>
      </c>
      <c r="B32" s="54"/>
      <c r="C32" s="26">
        <v>94539800</v>
      </c>
      <c r="D32" s="26">
        <v>94539800</v>
      </c>
      <c r="E32" s="26">
        <v>12200314.41</v>
      </c>
      <c r="F32" s="9">
        <f>(E32/D32)*100</f>
        <v>12.904950518194452</v>
      </c>
    </row>
    <row r="33" spans="1:6" ht="19.5" customHeight="1">
      <c r="A33" s="53" t="s">
        <v>55</v>
      </c>
      <c r="B33" s="54"/>
      <c r="C33" s="26">
        <v>505300</v>
      </c>
      <c r="D33" s="26">
        <v>505300</v>
      </c>
      <c r="E33" s="26">
        <v>69735.42</v>
      </c>
      <c r="F33" s="9">
        <f>(E33/D33)*100</f>
        <v>13.800795566989907</v>
      </c>
    </row>
    <row r="34" spans="1:6" ht="19.5" customHeight="1">
      <c r="A34" s="53" t="s">
        <v>56</v>
      </c>
      <c r="B34" s="54"/>
      <c r="C34" s="26">
        <v>842400</v>
      </c>
      <c r="D34" s="26">
        <v>842400</v>
      </c>
      <c r="E34" s="26">
        <v>93441.62</v>
      </c>
      <c r="F34" s="9">
        <f>(E34/D34)*100</f>
        <v>11.092310066476733</v>
      </c>
    </row>
    <row r="35" spans="1:6" ht="19.5" customHeight="1">
      <c r="A35" s="53" t="s">
        <v>57</v>
      </c>
      <c r="B35" s="54"/>
      <c r="C35" s="26">
        <v>130600</v>
      </c>
      <c r="D35" s="26">
        <v>130600</v>
      </c>
      <c r="E35" s="26">
        <v>1755.39</v>
      </c>
      <c r="F35" s="9">
        <f>(E35/D35)*100</f>
        <v>1.3440964777947932</v>
      </c>
    </row>
    <row r="36" spans="1:6" ht="19.5" customHeight="1">
      <c r="A36" s="53" t="s">
        <v>58</v>
      </c>
      <c r="B36" s="54"/>
      <c r="C36" s="26">
        <v>32813000</v>
      </c>
      <c r="D36" s="26">
        <v>32813000</v>
      </c>
      <c r="E36" s="26">
        <v>15795584.71</v>
      </c>
      <c r="F36" s="9">
        <f>(E36/D36)*100</f>
        <v>48.13819129613263</v>
      </c>
    </row>
    <row r="37" spans="1:6" ht="19.5" customHeight="1">
      <c r="A37" s="53" t="s">
        <v>59</v>
      </c>
      <c r="B37" s="54"/>
      <c r="C37" s="9">
        <v>0</v>
      </c>
      <c r="D37" s="9">
        <v>0</v>
      </c>
      <c r="E37" s="9"/>
      <c r="F37" s="9"/>
    </row>
    <row r="38" spans="1:6" ht="28.5" customHeight="1">
      <c r="A38" s="51" t="s">
        <v>60</v>
      </c>
      <c r="B38" s="52"/>
      <c r="C38" s="23">
        <f>SUM(C27,C13)</f>
        <v>341962460</v>
      </c>
      <c r="D38" s="23">
        <f>SUM(D27,D13)</f>
        <v>341962460</v>
      </c>
      <c r="E38" s="23">
        <f>SUM(E27,E13)</f>
        <v>61031058.31</v>
      </c>
      <c r="F38" s="15">
        <f>(E38/D38)*100</f>
        <v>17.847297715076678</v>
      </c>
    </row>
    <row r="39" spans="1:6" ht="12.75" customHeight="1" thickBot="1">
      <c r="A39" s="21"/>
      <c r="B39" s="22"/>
      <c r="C39" s="23"/>
      <c r="D39" s="23"/>
      <c r="E39" s="14"/>
      <c r="F39" s="15"/>
    </row>
    <row r="40" spans="1:6" ht="19.5" customHeight="1" thickTop="1">
      <c r="A40" s="57" t="s">
        <v>61</v>
      </c>
      <c r="B40" s="32"/>
      <c r="C40" s="32" t="s">
        <v>20</v>
      </c>
      <c r="D40" s="34" t="s">
        <v>21</v>
      </c>
      <c r="E40" s="36" t="s">
        <v>8</v>
      </c>
      <c r="F40" s="37"/>
    </row>
    <row r="41" spans="1:6" ht="19.5" customHeight="1">
      <c r="A41" s="58"/>
      <c r="B41" s="33"/>
      <c r="C41" s="33"/>
      <c r="D41" s="35"/>
      <c r="E41" s="19" t="s">
        <v>22</v>
      </c>
      <c r="F41" s="19" t="s">
        <v>62</v>
      </c>
    </row>
    <row r="42" spans="1:6" ht="23.25" customHeight="1">
      <c r="A42" s="51" t="s">
        <v>63</v>
      </c>
      <c r="B42" s="52"/>
      <c r="C42" s="15">
        <v>687300</v>
      </c>
      <c r="D42" s="15">
        <v>687300</v>
      </c>
      <c r="E42" s="15">
        <v>24144.58</v>
      </c>
      <c r="F42" s="15">
        <f>(E42/D42)*100</f>
        <v>3.5129608613414813</v>
      </c>
    </row>
    <row r="43" spans="1:6" ht="19.5" customHeight="1">
      <c r="A43" s="56" t="s">
        <v>64</v>
      </c>
      <c r="B43" s="31"/>
      <c r="C43" s="26">
        <f>SUM(C44:C49)</f>
        <v>13224900</v>
      </c>
      <c r="D43" s="26">
        <f>SUM(D44:D49)</f>
        <v>13224900</v>
      </c>
      <c r="E43" s="26">
        <f>SUM(E44:E49)</f>
        <v>1816560.45</v>
      </c>
      <c r="F43" s="15">
        <f aca="true" t="shared" si="1" ref="F43:F55">(E43/D43)*100</f>
        <v>13.735910668511671</v>
      </c>
    </row>
    <row r="44" spans="1:6" ht="19.5" customHeight="1">
      <c r="A44" s="47" t="s">
        <v>65</v>
      </c>
      <c r="B44" s="48"/>
      <c r="C44" s="9">
        <v>10000000</v>
      </c>
      <c r="D44" s="9">
        <v>10000000</v>
      </c>
      <c r="E44" s="9">
        <v>1760195.41</v>
      </c>
      <c r="F44" s="15">
        <f t="shared" si="1"/>
        <v>17.6019541</v>
      </c>
    </row>
    <row r="45" spans="1:6" ht="19.5" customHeight="1">
      <c r="A45" s="47" t="s">
        <v>66</v>
      </c>
      <c r="B45" s="48"/>
      <c r="C45" s="9">
        <v>1000</v>
      </c>
      <c r="D45" s="9">
        <v>1000</v>
      </c>
      <c r="E45" s="9">
        <v>0</v>
      </c>
      <c r="F45" s="15">
        <f t="shared" si="1"/>
        <v>0</v>
      </c>
    </row>
    <row r="46" spans="1:6" ht="19.5" customHeight="1">
      <c r="A46" s="47" t="s">
        <v>67</v>
      </c>
      <c r="B46" s="48"/>
      <c r="C46" s="9">
        <v>2395000</v>
      </c>
      <c r="D46" s="9">
        <v>2395000</v>
      </c>
      <c r="E46" s="9">
        <v>0</v>
      </c>
      <c r="F46" s="15">
        <f t="shared" si="1"/>
        <v>0</v>
      </c>
    </row>
    <row r="47" spans="1:6" ht="19.5" customHeight="1">
      <c r="A47" s="47" t="s">
        <v>68</v>
      </c>
      <c r="B47" s="48"/>
      <c r="C47" s="9">
        <v>274900</v>
      </c>
      <c r="D47" s="9">
        <v>274900</v>
      </c>
      <c r="E47" s="9">
        <v>0</v>
      </c>
      <c r="F47" s="15">
        <f t="shared" si="1"/>
        <v>0</v>
      </c>
    </row>
    <row r="48" spans="1:6" ht="19.5" customHeight="1">
      <c r="A48" s="47" t="s">
        <v>69</v>
      </c>
      <c r="B48" s="48"/>
      <c r="C48" s="9">
        <v>553000</v>
      </c>
      <c r="D48" s="9">
        <v>553000</v>
      </c>
      <c r="E48" s="9">
        <v>0</v>
      </c>
      <c r="F48" s="15">
        <f t="shared" si="1"/>
        <v>0</v>
      </c>
    </row>
    <row r="49" spans="1:6" ht="19.5" customHeight="1">
      <c r="A49" s="47" t="s">
        <v>70</v>
      </c>
      <c r="B49" s="48"/>
      <c r="C49" s="9">
        <v>1000</v>
      </c>
      <c r="D49" s="9">
        <v>1000</v>
      </c>
      <c r="E49" s="9">
        <v>56365.04</v>
      </c>
      <c r="F49" s="15">
        <f t="shared" si="1"/>
        <v>5636.504</v>
      </c>
    </row>
    <row r="50" spans="1:6" ht="19.5" customHeight="1">
      <c r="A50" s="56" t="s">
        <v>71</v>
      </c>
      <c r="B50" s="31"/>
      <c r="C50" s="26">
        <f>SUM(C51:C52)</f>
        <v>5481000</v>
      </c>
      <c r="D50" s="26">
        <f>SUM(D51:D52)</f>
        <v>5481000</v>
      </c>
      <c r="E50" s="26">
        <f>SUM(E51:E52)</f>
        <v>357468.56</v>
      </c>
      <c r="F50" s="15">
        <f t="shared" si="1"/>
        <v>6.521958766648423</v>
      </c>
    </row>
    <row r="51" spans="1:6" ht="19.5" customHeight="1">
      <c r="A51" s="47" t="s">
        <v>72</v>
      </c>
      <c r="B51" s="48"/>
      <c r="C51" s="9">
        <v>5480000</v>
      </c>
      <c r="D51" s="9">
        <v>5480000</v>
      </c>
      <c r="E51" s="9">
        <v>352000</v>
      </c>
      <c r="F51" s="15">
        <f t="shared" si="1"/>
        <v>6.423357664233577</v>
      </c>
    </row>
    <row r="52" spans="1:6" ht="19.5" customHeight="1">
      <c r="A52" s="47" t="s">
        <v>73</v>
      </c>
      <c r="B52" s="48"/>
      <c r="C52" s="9">
        <v>1000</v>
      </c>
      <c r="D52" s="9">
        <v>1000</v>
      </c>
      <c r="E52" s="9">
        <v>5468.56</v>
      </c>
      <c r="F52" s="15">
        <f t="shared" si="1"/>
        <v>546.856</v>
      </c>
    </row>
    <row r="53" spans="1:6" ht="21.75" customHeight="1">
      <c r="A53" s="51" t="s">
        <v>74</v>
      </c>
      <c r="B53" s="52"/>
      <c r="C53" s="23">
        <v>0</v>
      </c>
      <c r="D53" s="23">
        <v>0</v>
      </c>
      <c r="E53" s="23">
        <v>0</v>
      </c>
      <c r="F53" s="15"/>
    </row>
    <row r="54" spans="1:6" ht="18" customHeight="1">
      <c r="A54" s="51" t="s">
        <v>75</v>
      </c>
      <c r="B54" s="52"/>
      <c r="C54" s="23">
        <v>102000</v>
      </c>
      <c r="D54" s="23">
        <v>102000</v>
      </c>
      <c r="E54" s="23">
        <v>0</v>
      </c>
      <c r="F54" s="15">
        <f t="shared" si="1"/>
        <v>0</v>
      </c>
    </row>
    <row r="55" spans="1:6" ht="18" customHeight="1">
      <c r="A55" s="51" t="s">
        <v>76</v>
      </c>
      <c r="B55" s="52"/>
      <c r="C55" s="23">
        <f>SUM(C42,C43,C50,C53,C54)</f>
        <v>19495200</v>
      </c>
      <c r="D55" s="23">
        <f>SUM(D42,D43,D50,D53,D54)</f>
        <v>19495200</v>
      </c>
      <c r="E55" s="23">
        <f>SUM(E42,E43,E50,E53,E54)</f>
        <v>2198173.59</v>
      </c>
      <c r="F55" s="40">
        <f t="shared" si="1"/>
        <v>11.275460574910747</v>
      </c>
    </row>
    <row r="56" spans="1:6" ht="18" customHeight="1">
      <c r="A56" s="21"/>
      <c r="B56" s="22"/>
      <c r="C56" s="23"/>
      <c r="D56" s="23"/>
      <c r="E56" s="23"/>
      <c r="F56" s="40"/>
    </row>
    <row r="57" spans="1:6" ht="12.75" customHeight="1" thickBot="1">
      <c r="A57" s="49" t="s">
        <v>78</v>
      </c>
      <c r="B57" s="50"/>
      <c r="C57" s="50"/>
      <c r="D57" s="50"/>
      <c r="E57" s="50"/>
      <c r="F57" s="50"/>
    </row>
    <row r="58" spans="1:6" ht="19.5" customHeight="1" thickTop="1">
      <c r="A58" s="57" t="s">
        <v>77</v>
      </c>
      <c r="B58" s="32"/>
      <c r="C58" s="32" t="s">
        <v>20</v>
      </c>
      <c r="D58" s="34" t="s">
        <v>21</v>
      </c>
      <c r="E58" s="36" t="s">
        <v>8</v>
      </c>
      <c r="F58" s="37"/>
    </row>
    <row r="59" spans="1:6" ht="19.5" customHeight="1">
      <c r="A59" s="58"/>
      <c r="B59" s="33"/>
      <c r="C59" s="33"/>
      <c r="D59" s="35"/>
      <c r="E59" s="19" t="s">
        <v>22</v>
      </c>
      <c r="F59" s="19" t="s">
        <v>79</v>
      </c>
    </row>
    <row r="60" spans="1:6" ht="19.5" customHeight="1">
      <c r="A60" s="56" t="s">
        <v>80</v>
      </c>
      <c r="B60" s="31"/>
      <c r="C60" s="15">
        <f>SUM(C61:C66)</f>
        <v>34425360</v>
      </c>
      <c r="D60" s="15">
        <f>SUM(D61:D66)</f>
        <v>34425360</v>
      </c>
      <c r="E60" s="15">
        <f>SUM(E61:E66)</f>
        <v>7350976.08</v>
      </c>
      <c r="F60" s="15">
        <f>(E60/D60)*100</f>
        <v>21.353374605232887</v>
      </c>
    </row>
    <row r="61" spans="1:6" ht="19.5" customHeight="1">
      <c r="A61" s="47" t="s">
        <v>81</v>
      </c>
      <c r="B61" s="48"/>
      <c r="C61" s="9">
        <v>8659140</v>
      </c>
      <c r="D61" s="9">
        <v>8659140</v>
      </c>
      <c r="E61" s="9">
        <v>1718809.84</v>
      </c>
      <c r="F61" s="25">
        <f>(E61/D61)*100</f>
        <v>19.84965989694127</v>
      </c>
    </row>
    <row r="62" spans="1:6" ht="19.5" customHeight="1">
      <c r="A62" s="47" t="s">
        <v>82</v>
      </c>
      <c r="B62" s="48"/>
      <c r="C62" s="9">
        <v>18907960</v>
      </c>
      <c r="D62" s="9">
        <v>18907960</v>
      </c>
      <c r="E62" s="9">
        <v>2440062.83</v>
      </c>
      <c r="F62" s="25">
        <f>(E62/D62)*100</f>
        <v>12.904950243178007</v>
      </c>
    </row>
    <row r="63" spans="1:6" ht="19.5" customHeight="1">
      <c r="A63" s="47" t="s">
        <v>83</v>
      </c>
      <c r="B63" s="48"/>
      <c r="C63" s="9">
        <v>101060</v>
      </c>
      <c r="D63" s="9">
        <v>101060</v>
      </c>
      <c r="E63" s="9">
        <v>13947.08</v>
      </c>
      <c r="F63" s="25"/>
    </row>
    <row r="64" spans="1:6" ht="19.5" customHeight="1">
      <c r="A64" s="47" t="s">
        <v>84</v>
      </c>
      <c r="B64" s="48"/>
      <c r="C64" s="9">
        <v>168480</v>
      </c>
      <c r="D64" s="9">
        <v>168480</v>
      </c>
      <c r="E64" s="9">
        <v>18688.32</v>
      </c>
      <c r="F64" s="25">
        <f>(E64/D64)*100</f>
        <v>11.092307692307692</v>
      </c>
    </row>
    <row r="65" spans="1:6" ht="19.5" customHeight="1">
      <c r="A65" s="47" t="s">
        <v>85</v>
      </c>
      <c r="B65" s="48"/>
      <c r="C65" s="9">
        <v>26120</v>
      </c>
      <c r="D65" s="9">
        <v>26120</v>
      </c>
      <c r="E65" s="9">
        <v>351.07</v>
      </c>
      <c r="F65" s="25">
        <f>(E65/D65)*100</f>
        <v>1.3440658499234304</v>
      </c>
    </row>
    <row r="66" spans="1:6" ht="19.5" customHeight="1">
      <c r="A66" s="47" t="s">
        <v>86</v>
      </c>
      <c r="B66" s="48"/>
      <c r="C66" s="9">
        <v>6562600</v>
      </c>
      <c r="D66" s="9">
        <v>6562600</v>
      </c>
      <c r="E66" s="9">
        <v>3159116.94</v>
      </c>
      <c r="F66" s="25">
        <f>(E66/D66)*100</f>
        <v>48.13819126565691</v>
      </c>
    </row>
    <row r="67" spans="1:6" ht="19.5" customHeight="1">
      <c r="A67" s="56" t="s">
        <v>87</v>
      </c>
      <c r="B67" s="31"/>
      <c r="C67" s="26">
        <f>SUM(C68:C70)</f>
        <v>56000900</v>
      </c>
      <c r="D67" s="26">
        <f>SUM(D68:D70)</f>
        <v>56000900</v>
      </c>
      <c r="E67" s="26">
        <f>SUM(E68:E70)</f>
        <v>9874653.13</v>
      </c>
      <c r="F67" s="15">
        <f>(E67/D67)*100</f>
        <v>17.63302577280008</v>
      </c>
    </row>
    <row r="68" spans="1:6" ht="19.5" customHeight="1">
      <c r="A68" s="47" t="s">
        <v>88</v>
      </c>
      <c r="B68" s="48"/>
      <c r="C68" s="9">
        <v>55584200</v>
      </c>
      <c r="D68" s="9">
        <v>55584200</v>
      </c>
      <c r="E68" s="9">
        <v>9838861.82</v>
      </c>
      <c r="F68" s="25">
        <f>(E68/D68)*100</f>
        <v>17.700824730768815</v>
      </c>
    </row>
    <row r="69" spans="1:6" ht="19.5" customHeight="1">
      <c r="A69" s="47" t="s">
        <v>89</v>
      </c>
      <c r="B69" s="48"/>
      <c r="C69" s="9">
        <v>0</v>
      </c>
      <c r="D69" s="26">
        <v>0</v>
      </c>
      <c r="E69" s="9">
        <v>0</v>
      </c>
      <c r="F69" s="25">
        <v>0</v>
      </c>
    </row>
    <row r="70" spans="1:6" ht="19.5" customHeight="1">
      <c r="A70" s="47" t="s">
        <v>90</v>
      </c>
      <c r="B70" s="48"/>
      <c r="C70" s="9">
        <v>416700</v>
      </c>
      <c r="D70" s="9">
        <v>416700</v>
      </c>
      <c r="E70" s="9">
        <v>35791.31</v>
      </c>
      <c r="F70" s="25">
        <f>(E70/D70)*100</f>
        <v>8.589227261819055</v>
      </c>
    </row>
    <row r="71" spans="1:6" ht="28.5" customHeight="1">
      <c r="A71" s="51" t="s">
        <v>91</v>
      </c>
      <c r="B71" s="52"/>
      <c r="C71" s="23">
        <f>C68-C60</f>
        <v>21158840</v>
      </c>
      <c r="D71" s="23">
        <f>D68-D60</f>
        <v>21158840</v>
      </c>
      <c r="E71" s="23">
        <f>E68-E60</f>
        <v>2487885.74</v>
      </c>
      <c r="F71" s="15">
        <f>(E71/D71)*100</f>
        <v>11.75813863141836</v>
      </c>
    </row>
    <row r="72" spans="1:6" ht="18" customHeight="1">
      <c r="A72" s="21"/>
      <c r="B72" s="22"/>
      <c r="C72" s="23"/>
      <c r="D72" s="23"/>
      <c r="E72" s="14"/>
      <c r="F72" s="15"/>
    </row>
    <row r="73" s="29" customFormat="1" ht="12.75"/>
    <row r="74" spans="1:6" s="29" customFormat="1" ht="12.75">
      <c r="A74" s="30" t="s">
        <v>2</v>
      </c>
      <c r="B74" s="61" t="s">
        <v>3</v>
      </c>
      <c r="C74" s="61"/>
      <c r="D74" s="61" t="s">
        <v>25</v>
      </c>
      <c r="E74" s="61"/>
      <c r="F74" s="30" t="s">
        <v>26</v>
      </c>
    </row>
    <row r="75" spans="1:6" s="29" customFormat="1" ht="12.75">
      <c r="A75" s="30" t="s">
        <v>4</v>
      </c>
      <c r="B75" s="61" t="s">
        <v>27</v>
      </c>
      <c r="C75" s="61"/>
      <c r="D75" s="61" t="s">
        <v>28</v>
      </c>
      <c r="E75" s="61"/>
      <c r="F75" s="30" t="s">
        <v>29</v>
      </c>
    </row>
    <row r="76" spans="1:3" s="29" customFormat="1" ht="12.75">
      <c r="A76" s="30" t="s">
        <v>6</v>
      </c>
      <c r="B76" s="61" t="s">
        <v>7</v>
      </c>
      <c r="C76" s="61"/>
    </row>
    <row r="77" spans="1:6" ht="28.5" customHeight="1">
      <c r="A77" s="21"/>
      <c r="B77" s="22"/>
      <c r="C77" s="23"/>
      <c r="D77" s="23"/>
      <c r="E77" s="14"/>
      <c r="F77" s="15"/>
    </row>
    <row r="78" spans="1:6" ht="28.5" customHeight="1">
      <c r="A78" s="21"/>
      <c r="B78" s="22"/>
      <c r="C78" s="23"/>
      <c r="D78" s="23"/>
      <c r="E78" s="14"/>
      <c r="F78" s="15"/>
    </row>
    <row r="79" spans="1:6" ht="28.5" customHeight="1">
      <c r="A79" s="21"/>
      <c r="B79" s="22"/>
      <c r="C79" s="23"/>
      <c r="D79" s="23"/>
      <c r="E79" s="14"/>
      <c r="F79" s="15"/>
    </row>
    <row r="80" spans="1:6" ht="28.5" customHeight="1">
      <c r="A80" s="21"/>
      <c r="B80" s="22"/>
      <c r="C80" s="23"/>
      <c r="D80" s="23"/>
      <c r="E80" s="14"/>
      <c r="F80" s="15"/>
    </row>
    <row r="81" spans="1:6" ht="28.5" customHeight="1">
      <c r="A81" s="21"/>
      <c r="B81" s="22"/>
      <c r="C81" s="23"/>
      <c r="D81" s="23"/>
      <c r="E81" s="14"/>
      <c r="F81" s="15"/>
    </row>
    <row r="82" spans="1:6" ht="28.5" customHeight="1">
      <c r="A82" s="21"/>
      <c r="B82" s="22"/>
      <c r="C82" s="23"/>
      <c r="D82" s="23"/>
      <c r="E82" s="14"/>
      <c r="F82" s="15"/>
    </row>
    <row r="83" spans="1:6" ht="28.5" customHeight="1">
      <c r="A83" s="21"/>
      <c r="B83" s="22"/>
      <c r="C83" s="23"/>
      <c r="D83" s="23"/>
      <c r="E83" s="14"/>
      <c r="F83" s="15"/>
    </row>
    <row r="84" spans="1:6" ht="28.5" customHeight="1">
      <c r="A84" s="21"/>
      <c r="B84" s="22"/>
      <c r="C84" s="23"/>
      <c r="D84" s="23"/>
      <c r="E84" s="14"/>
      <c r="F84" s="15"/>
    </row>
    <row r="85" spans="1:6" ht="28.5" customHeight="1">
      <c r="A85" s="21"/>
      <c r="B85" s="22"/>
      <c r="C85" s="23"/>
      <c r="D85" s="23"/>
      <c r="E85" s="14"/>
      <c r="F85" s="15"/>
    </row>
    <row r="86" spans="1:6" ht="28.5" customHeight="1">
      <c r="A86" s="21"/>
      <c r="B86" s="22"/>
      <c r="C86" s="23"/>
      <c r="D86" s="23"/>
      <c r="E86" s="14"/>
      <c r="F86" s="15"/>
    </row>
    <row r="87" spans="1:6" ht="28.5" customHeight="1">
      <c r="A87" s="21"/>
      <c r="B87" s="22"/>
      <c r="C87" s="23"/>
      <c r="D87" s="23"/>
      <c r="E87" s="14"/>
      <c r="F87" s="15"/>
    </row>
    <row r="88" spans="1:6" ht="28.5" customHeight="1">
      <c r="A88" s="21"/>
      <c r="B88" s="22"/>
      <c r="C88" s="23"/>
      <c r="D88" s="23"/>
      <c r="E88" s="14"/>
      <c r="F88" s="15"/>
    </row>
    <row r="89" spans="1:6" ht="28.5" customHeight="1">
      <c r="A89" s="21"/>
      <c r="B89" s="22"/>
      <c r="C89" s="23"/>
      <c r="D89" s="23"/>
      <c r="E89" s="14"/>
      <c r="F89" s="15"/>
    </row>
    <row r="90" spans="1:6" ht="28.5" customHeight="1">
      <c r="A90" s="21"/>
      <c r="B90" s="22"/>
      <c r="C90" s="23"/>
      <c r="D90" s="23"/>
      <c r="E90" s="14"/>
      <c r="F90" s="15"/>
    </row>
    <row r="91" spans="1:6" ht="28.5" customHeight="1">
      <c r="A91" s="21"/>
      <c r="B91" s="22"/>
      <c r="C91" s="23"/>
      <c r="D91" s="23"/>
      <c r="E91" s="14"/>
      <c r="F91" s="15"/>
    </row>
    <row r="92" spans="1:6" ht="28.5" customHeight="1">
      <c r="A92" s="21"/>
      <c r="B92" s="22"/>
      <c r="C92" s="23"/>
      <c r="D92" s="23"/>
      <c r="E92" s="14"/>
      <c r="F92" s="15"/>
    </row>
    <row r="93" spans="1:6" ht="28.5" customHeight="1">
      <c r="A93" s="21"/>
      <c r="B93" s="22"/>
      <c r="C93" s="23"/>
      <c r="D93" s="23"/>
      <c r="E93" s="14"/>
      <c r="F93" s="15"/>
    </row>
    <row r="94" spans="1:6" ht="19.5" customHeight="1">
      <c r="A94" s="62" t="s">
        <v>10</v>
      </c>
      <c r="B94" s="63"/>
      <c r="C94" s="17"/>
      <c r="D94" s="11">
        <f>D25-D28-D29-D38</f>
        <v>-433153860</v>
      </c>
      <c r="E94" s="11">
        <f>E25-E28-E29-E38</f>
        <v>-78219157.11</v>
      </c>
      <c r="F94" s="11">
        <f>F25-F28-F29-F38</f>
        <v>-55.54405157563809</v>
      </c>
    </row>
    <row r="95" spans="1:6" ht="19.5" customHeight="1">
      <c r="A95" s="62" t="s">
        <v>11</v>
      </c>
      <c r="B95" s="63"/>
      <c r="C95" s="17"/>
      <c r="D95" s="10">
        <v>3215107.96</v>
      </c>
      <c r="E95" s="16"/>
      <c r="F95" s="16"/>
    </row>
    <row r="96" spans="1:6" ht="19.5" customHeight="1">
      <c r="A96" s="62" t="s">
        <v>12</v>
      </c>
      <c r="B96" s="63"/>
      <c r="C96" s="17"/>
      <c r="D96" s="12">
        <v>0</v>
      </c>
      <c r="E96" s="12">
        <v>0</v>
      </c>
      <c r="F96" s="12">
        <v>0</v>
      </c>
    </row>
    <row r="97" spans="1:6" ht="19.5" customHeight="1">
      <c r="A97" s="62" t="s">
        <v>13</v>
      </c>
      <c r="B97" s="63"/>
      <c r="C97" s="17"/>
      <c r="D97" s="11">
        <f>D23+D94+D95+D96</f>
        <v>-416860052.04</v>
      </c>
      <c r="E97" s="11">
        <f>E23+E94+E95+E96</f>
        <v>-76050242.12</v>
      </c>
      <c r="F97" s="11">
        <f>F23+F94+F95+F96</f>
        <v>-38.960484477990775</v>
      </c>
    </row>
    <row r="98" spans="1:6" ht="19.5" customHeight="1">
      <c r="A98" s="62" t="s">
        <v>14</v>
      </c>
      <c r="B98" s="63"/>
      <c r="C98" s="17"/>
      <c r="D98" s="11">
        <v>-23082405.45</v>
      </c>
      <c r="E98" s="11" t="e">
        <f>#REF!-'Dem.Ensino - Receitas - 1º Bim'!E97</f>
        <v>#REF!</v>
      </c>
      <c r="F98" s="11" t="e">
        <f>#REF!-'Dem.Ensino - Receitas - 1º Bim'!F97</f>
        <v>#REF!</v>
      </c>
    </row>
    <row r="99" spans="1:6" ht="19.5" customHeight="1" thickBot="1">
      <c r="A99" s="59" t="s">
        <v>15</v>
      </c>
      <c r="B99" s="60"/>
      <c r="C99" s="18"/>
      <c r="D99" s="13">
        <v>0</v>
      </c>
      <c r="E99" s="13">
        <v>0</v>
      </c>
      <c r="F99" s="13">
        <v>0</v>
      </c>
    </row>
    <row r="100" spans="1:6" ht="15" customHeight="1" thickTop="1">
      <c r="A100" s="73"/>
      <c r="B100" s="74"/>
      <c r="C100" s="3"/>
      <c r="D100" s="3"/>
      <c r="E100" s="3"/>
      <c r="F100" s="3"/>
    </row>
    <row r="101" spans="1:6" ht="15" customHeight="1">
      <c r="A101" s="2"/>
      <c r="B101" s="3"/>
      <c r="C101" s="3"/>
      <c r="D101" s="3"/>
      <c r="E101" s="3"/>
      <c r="F101" s="3"/>
    </row>
    <row r="102" spans="1:6" ht="19.5" customHeight="1">
      <c r="A102" s="64" t="s">
        <v>16</v>
      </c>
      <c r="B102" s="65"/>
      <c r="C102" s="65"/>
      <c r="D102" s="65"/>
      <c r="E102" s="65"/>
      <c r="F102" s="66"/>
    </row>
    <row r="103" spans="1:6" ht="19.5" customHeight="1">
      <c r="A103" s="67"/>
      <c r="B103" s="68"/>
      <c r="C103" s="68"/>
      <c r="D103" s="68"/>
      <c r="E103" s="68"/>
      <c r="F103" s="69"/>
    </row>
    <row r="104" spans="1:6" ht="19.5" customHeight="1">
      <c r="A104" s="70"/>
      <c r="B104" s="71"/>
      <c r="C104" s="71"/>
      <c r="D104" s="71"/>
      <c r="E104" s="71"/>
      <c r="F104" s="72"/>
    </row>
    <row r="105" spans="1:6" ht="15" customHeight="1">
      <c r="A105" s="2"/>
      <c r="B105" s="3"/>
      <c r="C105" s="3"/>
      <c r="D105" s="3"/>
      <c r="E105" s="3"/>
      <c r="F105" s="3"/>
    </row>
    <row r="106" spans="1:6" ht="15" customHeight="1">
      <c r="A106" s="55" t="s">
        <v>2</v>
      </c>
      <c r="B106" s="55"/>
      <c r="C106" s="7"/>
      <c r="D106" s="55" t="s">
        <v>3</v>
      </c>
      <c r="E106" s="55"/>
      <c r="F106" s="55"/>
    </row>
    <row r="107" spans="1:6" ht="12.75">
      <c r="A107" s="55" t="s">
        <v>4</v>
      </c>
      <c r="B107" s="55"/>
      <c r="C107" s="7"/>
      <c r="D107" s="55" t="s">
        <v>5</v>
      </c>
      <c r="E107" s="55"/>
      <c r="F107" s="55"/>
    </row>
    <row r="108" spans="1:6" ht="12.75">
      <c r="A108" s="55" t="s">
        <v>6</v>
      </c>
      <c r="B108" s="55"/>
      <c r="C108" s="7"/>
      <c r="D108" s="55" t="s">
        <v>7</v>
      </c>
      <c r="E108" s="55"/>
      <c r="F108" s="55"/>
    </row>
    <row r="110" ht="19.5" customHeight="1"/>
    <row r="111" ht="19.5" customHeight="1"/>
    <row r="112" ht="15" customHeight="1"/>
    <row r="113" ht="15" customHeight="1"/>
    <row r="114" spans="1:4" ht="15" customHeight="1">
      <c r="A114" s="8"/>
      <c r="B114" s="8"/>
      <c r="C114" s="8"/>
      <c r="D114" s="8"/>
    </row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</sheetData>
  <sheetProtection selectLockedCells="1"/>
  <mergeCells count="87">
    <mergeCell ref="A107:B107"/>
    <mergeCell ref="A97:B97"/>
    <mergeCell ref="A98:B98"/>
    <mergeCell ref="D106:F106"/>
    <mergeCell ref="D107:F107"/>
    <mergeCell ref="A102:F104"/>
    <mergeCell ref="A100:B100"/>
    <mergeCell ref="A47:B47"/>
    <mergeCell ref="A48:B48"/>
    <mergeCell ref="B76:C76"/>
    <mergeCell ref="D74:E74"/>
    <mergeCell ref="D75:E75"/>
    <mergeCell ref="A94:B94"/>
    <mergeCell ref="A95:B95"/>
    <mergeCell ref="A96:B96"/>
    <mergeCell ref="A50:B50"/>
    <mergeCell ref="A51:B51"/>
    <mergeCell ref="A71:B71"/>
    <mergeCell ref="B74:C74"/>
    <mergeCell ref="B75:C75"/>
    <mergeCell ref="E58:F58"/>
    <mergeCell ref="A62:B62"/>
    <mergeCell ref="A63:B63"/>
    <mergeCell ref="A67:B67"/>
    <mergeCell ref="A61:B61"/>
    <mergeCell ref="C58:C59"/>
    <mergeCell ref="D58:D59"/>
    <mergeCell ref="A58:B59"/>
    <mergeCell ref="A1:F1"/>
    <mergeCell ref="A2:F2"/>
    <mergeCell ref="A23:B23"/>
    <mergeCell ref="A11:B12"/>
    <mergeCell ref="D11:D12"/>
    <mergeCell ref="A16:B16"/>
    <mergeCell ref="A13:B13"/>
    <mergeCell ref="C11:C12"/>
    <mergeCell ref="E11:F11"/>
    <mergeCell ref="A10:F10"/>
    <mergeCell ref="E40:F40"/>
    <mergeCell ref="A14:B14"/>
    <mergeCell ref="A15:B15"/>
    <mergeCell ref="A17:B17"/>
    <mergeCell ref="A20:B20"/>
    <mergeCell ref="A22:B22"/>
    <mergeCell ref="A18:B18"/>
    <mergeCell ref="A19:B19"/>
    <mergeCell ref="A25:B25"/>
    <mergeCell ref="A26:B26"/>
    <mergeCell ref="A21:B21"/>
    <mergeCell ref="A34:B34"/>
    <mergeCell ref="C40:C41"/>
    <mergeCell ref="D40:D41"/>
    <mergeCell ref="A27:B27"/>
    <mergeCell ref="A28:B28"/>
    <mergeCell ref="A29:B29"/>
    <mergeCell ref="A30:B30"/>
    <mergeCell ref="A38:B38"/>
    <mergeCell ref="A40:B41"/>
    <mergeCell ref="A106:B106"/>
    <mergeCell ref="D108:F108"/>
    <mergeCell ref="A42:B42"/>
    <mergeCell ref="A108:B108"/>
    <mergeCell ref="A43:B43"/>
    <mergeCell ref="A44:B44"/>
    <mergeCell ref="A45:B45"/>
    <mergeCell ref="A53:B53"/>
    <mergeCell ref="A99:B99"/>
    <mergeCell ref="A68:B68"/>
    <mergeCell ref="A24:B24"/>
    <mergeCell ref="A31:B31"/>
    <mergeCell ref="A32:B32"/>
    <mergeCell ref="A33:B33"/>
    <mergeCell ref="A35:B35"/>
    <mergeCell ref="A36:B36"/>
    <mergeCell ref="A37:B37"/>
    <mergeCell ref="A46:B46"/>
    <mergeCell ref="A49:B49"/>
    <mergeCell ref="A52:B52"/>
    <mergeCell ref="A54:B54"/>
    <mergeCell ref="A55:B55"/>
    <mergeCell ref="A69:B69"/>
    <mergeCell ref="A70:B70"/>
    <mergeCell ref="A57:F57"/>
    <mergeCell ref="A64:B64"/>
    <mergeCell ref="A65:B65"/>
    <mergeCell ref="A66:B66"/>
    <mergeCell ref="A60:B60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3">
      <selection activeCell="A30" sqref="A30:IV34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38" t="s">
        <v>30</v>
      </c>
      <c r="B1" s="38"/>
      <c r="C1" s="38"/>
      <c r="D1" s="38"/>
      <c r="E1" s="38"/>
      <c r="F1" s="38"/>
      <c r="G1" s="38"/>
      <c r="H1" s="38"/>
      <c r="I1" s="38"/>
    </row>
    <row r="2" spans="1:6" ht="18">
      <c r="A2" s="39"/>
      <c r="B2" s="39"/>
      <c r="C2" s="39"/>
      <c r="D2" s="39"/>
      <c r="E2" s="39"/>
      <c r="F2" s="39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18</v>
      </c>
      <c r="B4" s="4"/>
      <c r="C4" s="4"/>
      <c r="D4" s="5"/>
      <c r="E4" s="5"/>
      <c r="F4" s="5"/>
    </row>
    <row r="5" spans="1:6" ht="18">
      <c r="A5" s="6" t="s">
        <v>30</v>
      </c>
      <c r="B5" s="4"/>
      <c r="C5" s="4"/>
      <c r="D5" s="5"/>
      <c r="E5" s="5"/>
      <c r="F5" s="5"/>
    </row>
    <row r="6" spans="1:6" ht="18">
      <c r="A6" s="6" t="s">
        <v>19</v>
      </c>
      <c r="B6" s="4"/>
      <c r="C6" s="4"/>
      <c r="D6" s="5"/>
      <c r="E6" s="5"/>
      <c r="F6" s="5"/>
    </row>
    <row r="7" spans="1:6" ht="18">
      <c r="A7" s="6" t="s">
        <v>17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8">
      <c r="A9" s="20" t="s">
        <v>31</v>
      </c>
      <c r="B9" s="4"/>
      <c r="C9" s="4"/>
      <c r="D9" s="5"/>
      <c r="E9" s="5"/>
      <c r="F9" s="5"/>
    </row>
    <row r="10" spans="1:9" ht="13.5" customHeight="1" thickBot="1">
      <c r="A10" s="88" t="s">
        <v>92</v>
      </c>
      <c r="B10" s="89"/>
      <c r="C10" s="3"/>
      <c r="D10" s="3"/>
      <c r="E10" s="3"/>
      <c r="I10" s="24">
        <v>1</v>
      </c>
    </row>
    <row r="11" spans="1:9" ht="19.5" customHeight="1" thickTop="1">
      <c r="A11" s="87" t="s">
        <v>93</v>
      </c>
      <c r="B11" s="32"/>
      <c r="C11" s="32" t="s">
        <v>23</v>
      </c>
      <c r="D11" s="34" t="s">
        <v>94</v>
      </c>
      <c r="E11" s="36" t="s">
        <v>9</v>
      </c>
      <c r="F11" s="37"/>
      <c r="G11" s="36" t="s">
        <v>1</v>
      </c>
      <c r="H11" s="37"/>
      <c r="I11" s="34" t="s">
        <v>98</v>
      </c>
    </row>
    <row r="12" spans="1:9" ht="19.5" customHeight="1">
      <c r="A12" s="58"/>
      <c r="B12" s="33"/>
      <c r="C12" s="33"/>
      <c r="D12" s="35"/>
      <c r="E12" s="19" t="s">
        <v>95</v>
      </c>
      <c r="F12" s="19" t="s">
        <v>96</v>
      </c>
      <c r="G12" s="19" t="s">
        <v>24</v>
      </c>
      <c r="H12" s="19" t="s">
        <v>97</v>
      </c>
      <c r="I12" s="35"/>
    </row>
    <row r="13" spans="1:9" ht="19.5" customHeight="1">
      <c r="A13" s="56" t="s">
        <v>99</v>
      </c>
      <c r="B13" s="31"/>
      <c r="C13" s="15">
        <f>SUM(C14:C15)</f>
        <v>45779244</v>
      </c>
      <c r="D13" s="15">
        <f>SUM(D14:D15)</f>
        <v>46551318.980000004</v>
      </c>
      <c r="E13" s="15">
        <f>SUM(E14:E15)</f>
        <v>9054404.69</v>
      </c>
      <c r="F13" s="15">
        <f>(E13/D13)*100</f>
        <v>19.450371951630572</v>
      </c>
      <c r="G13" s="15">
        <f>SUM(G14:G15)</f>
        <v>9054404.69</v>
      </c>
      <c r="H13" s="15">
        <f>(G13/D13)*100</f>
        <v>19.450371951630572</v>
      </c>
      <c r="I13" s="15"/>
    </row>
    <row r="14" spans="1:9" ht="19.5" customHeight="1">
      <c r="A14" s="47" t="s">
        <v>100</v>
      </c>
      <c r="B14" s="48"/>
      <c r="C14" s="9">
        <v>19715500</v>
      </c>
      <c r="D14" s="9">
        <v>19715500</v>
      </c>
      <c r="E14" s="9">
        <v>3451107.64</v>
      </c>
      <c r="F14" s="25">
        <f aca="true" t="shared" si="0" ref="F14:F19">(E14/D14)*100</f>
        <v>17.504540285562122</v>
      </c>
      <c r="G14" s="9">
        <v>3451107.64</v>
      </c>
      <c r="H14" s="25">
        <f aca="true" t="shared" si="1" ref="H14:H19">(G14/D14)*100</f>
        <v>17.504540285562122</v>
      </c>
      <c r="I14" s="9"/>
    </row>
    <row r="15" spans="1:9" ht="19.5" customHeight="1">
      <c r="A15" s="47" t="s">
        <v>101</v>
      </c>
      <c r="B15" s="48"/>
      <c r="C15" s="9">
        <v>26063744</v>
      </c>
      <c r="D15" s="9">
        <v>26835818.98</v>
      </c>
      <c r="E15" s="9">
        <v>5603297.05</v>
      </c>
      <c r="F15" s="25">
        <f t="shared" si="0"/>
        <v>20.879918195066015</v>
      </c>
      <c r="G15" s="9">
        <v>5603297.05</v>
      </c>
      <c r="H15" s="25">
        <f t="shared" si="1"/>
        <v>20.879918195066015</v>
      </c>
      <c r="I15" s="9"/>
    </row>
    <row r="16" spans="1:9" ht="19.5" customHeight="1">
      <c r="A16" s="56" t="s">
        <v>102</v>
      </c>
      <c r="B16" s="31"/>
      <c r="C16" s="15">
        <f>SUM(C17:C18)</f>
        <v>10221656</v>
      </c>
      <c r="D16" s="15">
        <f>SUM(D17:D18)</f>
        <v>10221656</v>
      </c>
      <c r="E16" s="15">
        <f>SUM(E17:E18)</f>
        <v>7073156.09</v>
      </c>
      <c r="F16" s="15">
        <f t="shared" si="0"/>
        <v>69.19775122543744</v>
      </c>
      <c r="G16" s="15">
        <f>SUM(G17:G18)</f>
        <v>1763275.38</v>
      </c>
      <c r="H16" s="15">
        <f t="shared" si="1"/>
        <v>17.250388586741717</v>
      </c>
      <c r="I16" s="15"/>
    </row>
    <row r="17" spans="1:9" ht="19.5" customHeight="1">
      <c r="A17" s="47" t="s">
        <v>103</v>
      </c>
      <c r="B17" s="48"/>
      <c r="C17" s="9">
        <v>6178436</v>
      </c>
      <c r="D17" s="9">
        <v>6178436</v>
      </c>
      <c r="E17" s="9">
        <v>3834199.84</v>
      </c>
      <c r="F17" s="25">
        <f t="shared" si="0"/>
        <v>62.05777384438391</v>
      </c>
      <c r="G17" s="9">
        <v>533983.1</v>
      </c>
      <c r="H17" s="25">
        <f t="shared" si="1"/>
        <v>8.642690480244514</v>
      </c>
      <c r="I17" s="9"/>
    </row>
    <row r="18" spans="1:9" ht="19.5" customHeight="1">
      <c r="A18" s="47" t="s">
        <v>104</v>
      </c>
      <c r="B18" s="48"/>
      <c r="C18" s="9">
        <v>4043220</v>
      </c>
      <c r="D18" s="9">
        <v>4043220</v>
      </c>
      <c r="E18" s="9">
        <v>3238956.25</v>
      </c>
      <c r="F18" s="25">
        <f t="shared" si="0"/>
        <v>80.10833568294578</v>
      </c>
      <c r="G18" s="9">
        <v>1229292.28</v>
      </c>
      <c r="H18" s="25">
        <f t="shared" si="1"/>
        <v>30.403794005767683</v>
      </c>
      <c r="I18" s="9"/>
    </row>
    <row r="19" spans="1:9" ht="28.5" customHeight="1">
      <c r="A19" s="51" t="s">
        <v>105</v>
      </c>
      <c r="B19" s="52"/>
      <c r="C19" s="23">
        <f>SUM(C16,C13)</f>
        <v>56000900</v>
      </c>
      <c r="D19" s="23">
        <f>SUM(D13,D16)</f>
        <v>56772974.980000004</v>
      </c>
      <c r="E19" s="14">
        <f>SUM(E16,E13)</f>
        <v>16127560.78</v>
      </c>
      <c r="F19" s="15">
        <f t="shared" si="0"/>
        <v>28.407108814856752</v>
      </c>
      <c r="G19" s="14">
        <f>SUM(G16,G13)</f>
        <v>10817680.07</v>
      </c>
      <c r="H19" s="15">
        <f t="shared" si="1"/>
        <v>19.05427727507825</v>
      </c>
      <c r="I19" s="23"/>
    </row>
    <row r="20" spans="1:9" ht="28.5" customHeight="1">
      <c r="A20" s="21"/>
      <c r="B20" s="22"/>
      <c r="C20" s="23"/>
      <c r="D20" s="23"/>
      <c r="E20" s="14"/>
      <c r="F20" s="15"/>
      <c r="G20" s="41"/>
      <c r="H20" s="42"/>
      <c r="I20" s="43"/>
    </row>
    <row r="21" spans="1:9" ht="12.75" customHeight="1" thickBot="1">
      <c r="A21" s="78" t="s">
        <v>106</v>
      </c>
      <c r="B21" s="79"/>
      <c r="C21" s="79"/>
      <c r="D21" s="79"/>
      <c r="E21" s="79"/>
      <c r="F21" s="79"/>
      <c r="G21" s="50" t="s">
        <v>114</v>
      </c>
      <c r="H21" s="50"/>
      <c r="I21" s="50"/>
    </row>
    <row r="22" spans="1:9" ht="19.5" customHeight="1" thickBot="1" thickTop="1">
      <c r="A22" s="80" t="s">
        <v>107</v>
      </c>
      <c r="B22" s="81"/>
      <c r="C22" s="81"/>
      <c r="D22" s="81"/>
      <c r="E22" s="81"/>
      <c r="F22" s="82"/>
      <c r="G22" s="75">
        <v>0</v>
      </c>
      <c r="H22" s="76"/>
      <c r="I22" s="77"/>
    </row>
    <row r="23" spans="1:9" ht="16.5" customHeight="1" thickBot="1" thickTop="1">
      <c r="A23" s="83" t="s">
        <v>108</v>
      </c>
      <c r="B23" s="84"/>
      <c r="C23" s="84"/>
      <c r="D23" s="84"/>
      <c r="E23" s="84"/>
      <c r="F23" s="85"/>
      <c r="G23" s="75">
        <v>0</v>
      </c>
      <c r="H23" s="76"/>
      <c r="I23" s="77"/>
    </row>
    <row r="24" spans="1:9" ht="16.5" customHeight="1" thickBot="1" thickTop="1">
      <c r="A24" s="83" t="s">
        <v>109</v>
      </c>
      <c r="B24" s="84"/>
      <c r="C24" s="84"/>
      <c r="D24" s="84"/>
      <c r="E24" s="84"/>
      <c r="F24" s="85"/>
      <c r="G24" s="75">
        <v>0</v>
      </c>
      <c r="H24" s="76"/>
      <c r="I24" s="77"/>
    </row>
    <row r="25" spans="1:9" ht="16.5" customHeight="1" thickBot="1" thickTop="1">
      <c r="A25" s="80" t="s">
        <v>110</v>
      </c>
      <c r="B25" s="81"/>
      <c r="C25" s="81"/>
      <c r="D25" s="81"/>
      <c r="E25" s="81"/>
      <c r="F25" s="82"/>
      <c r="G25" s="75">
        <f>SUM(G26:I27)</f>
        <v>772074.98</v>
      </c>
      <c r="H25" s="76"/>
      <c r="I25" s="77"/>
    </row>
    <row r="26" spans="1:9" ht="16.5" customHeight="1" thickBot="1" thickTop="1">
      <c r="A26" s="83" t="s">
        <v>111</v>
      </c>
      <c r="B26" s="84"/>
      <c r="C26" s="84"/>
      <c r="D26" s="84"/>
      <c r="E26" s="84"/>
      <c r="F26" s="85"/>
      <c r="G26" s="75">
        <v>772074.98</v>
      </c>
      <c r="H26" s="76"/>
      <c r="I26" s="77"/>
    </row>
    <row r="27" spans="1:9" ht="16.5" customHeight="1" thickTop="1">
      <c r="A27" s="83" t="s">
        <v>112</v>
      </c>
      <c r="B27" s="84"/>
      <c r="C27" s="84"/>
      <c r="D27" s="84"/>
      <c r="E27" s="84"/>
      <c r="F27" s="85"/>
      <c r="G27" s="75">
        <v>0</v>
      </c>
      <c r="H27" s="76"/>
      <c r="I27" s="77"/>
    </row>
    <row r="28" spans="1:9" ht="22.5" customHeight="1">
      <c r="A28" s="51" t="s">
        <v>113</v>
      </c>
      <c r="B28" s="52"/>
      <c r="C28" s="23"/>
      <c r="D28" s="23"/>
      <c r="E28" s="14"/>
      <c r="F28" s="15"/>
      <c r="G28" s="14"/>
      <c r="H28" s="15"/>
      <c r="I28" s="23">
        <f>G25+G22</f>
        <v>772074.98</v>
      </c>
    </row>
    <row r="29" spans="1:9" ht="12" customHeight="1">
      <c r="A29" s="21"/>
      <c r="B29" s="22"/>
      <c r="C29" s="23"/>
      <c r="D29" s="23"/>
      <c r="E29" s="14"/>
      <c r="F29" s="15"/>
      <c r="G29" s="41"/>
      <c r="H29" s="42"/>
      <c r="I29" s="43"/>
    </row>
    <row r="30" spans="1:9" ht="12.75" customHeight="1" thickBot="1">
      <c r="A30" s="78" t="s">
        <v>115</v>
      </c>
      <c r="B30" s="79"/>
      <c r="C30" s="79"/>
      <c r="D30" s="79"/>
      <c r="E30" s="79"/>
      <c r="F30" s="79"/>
      <c r="G30" s="50" t="s">
        <v>114</v>
      </c>
      <c r="H30" s="50"/>
      <c r="I30" s="50"/>
    </row>
    <row r="31" spans="1:9" ht="19.5" customHeight="1" thickBot="1" thickTop="1">
      <c r="A31" s="80" t="s">
        <v>116</v>
      </c>
      <c r="B31" s="81"/>
      <c r="C31" s="81"/>
      <c r="D31" s="81"/>
      <c r="E31" s="81"/>
      <c r="F31" s="82"/>
      <c r="G31" s="75">
        <v>0</v>
      </c>
      <c r="H31" s="76"/>
      <c r="I31" s="77"/>
    </row>
    <row r="32" spans="1:9" ht="16.5" customHeight="1" thickBot="1" thickTop="1">
      <c r="A32" s="86" t="s">
        <v>119</v>
      </c>
      <c r="B32" s="84"/>
      <c r="C32" s="84"/>
      <c r="D32" s="84"/>
      <c r="E32" s="84"/>
      <c r="F32" s="85"/>
      <c r="G32" s="75">
        <v>83.87</v>
      </c>
      <c r="H32" s="76"/>
      <c r="I32" s="77"/>
    </row>
    <row r="33" spans="1:9" ht="16.5" customHeight="1" thickBot="1" thickTop="1">
      <c r="A33" s="83" t="s">
        <v>117</v>
      </c>
      <c r="B33" s="84"/>
      <c r="C33" s="84"/>
      <c r="D33" s="84"/>
      <c r="E33" s="84"/>
      <c r="F33" s="85"/>
      <c r="G33" s="75">
        <v>71.63</v>
      </c>
      <c r="H33" s="76"/>
      <c r="I33" s="77"/>
    </row>
    <row r="34" spans="1:9" ht="22.5" customHeight="1" thickTop="1">
      <c r="A34" s="83" t="s">
        <v>118</v>
      </c>
      <c r="B34" s="84"/>
      <c r="C34" s="84"/>
      <c r="D34" s="84"/>
      <c r="E34" s="84"/>
      <c r="F34" s="85"/>
      <c r="G34" s="75">
        <v>-55.5</v>
      </c>
      <c r="H34" s="76"/>
      <c r="I34" s="77"/>
    </row>
    <row r="35" spans="1:9" ht="12.75" customHeight="1">
      <c r="A35" s="21"/>
      <c r="B35" s="22"/>
      <c r="C35" s="23"/>
      <c r="D35" s="23"/>
      <c r="E35" s="14"/>
      <c r="F35" s="15"/>
      <c r="G35" s="41"/>
      <c r="H35" s="42"/>
      <c r="I35" s="43"/>
    </row>
    <row r="36" spans="1:9" ht="12.75" customHeight="1" thickBot="1">
      <c r="A36" s="78" t="s">
        <v>115</v>
      </c>
      <c r="B36" s="79"/>
      <c r="C36" s="79"/>
      <c r="D36" s="79"/>
      <c r="E36" s="79"/>
      <c r="F36" s="79"/>
      <c r="G36" s="50" t="s">
        <v>114</v>
      </c>
      <c r="H36" s="50"/>
      <c r="I36" s="50"/>
    </row>
    <row r="37" spans="1:9" ht="19.5" customHeight="1" thickBot="1" thickTop="1">
      <c r="A37" s="80" t="s">
        <v>120</v>
      </c>
      <c r="B37" s="81"/>
      <c r="C37" s="81"/>
      <c r="D37" s="81"/>
      <c r="E37" s="81"/>
      <c r="F37" s="82"/>
      <c r="G37" s="75">
        <v>772074.98</v>
      </c>
      <c r="H37" s="76"/>
      <c r="I37" s="77"/>
    </row>
    <row r="38" spans="1:9" ht="15.75" customHeight="1" thickTop="1">
      <c r="A38" s="80" t="s">
        <v>121</v>
      </c>
      <c r="B38" s="81"/>
      <c r="C38" s="81"/>
      <c r="D38" s="81"/>
      <c r="E38" s="81"/>
      <c r="F38" s="82"/>
      <c r="G38" s="75">
        <v>772074.98</v>
      </c>
      <c r="H38" s="76"/>
      <c r="I38" s="77"/>
    </row>
    <row r="39" spans="1:6" ht="28.5" customHeight="1">
      <c r="A39" s="21"/>
      <c r="B39" s="22"/>
      <c r="C39" s="23"/>
      <c r="D39" s="23"/>
      <c r="E39" s="14"/>
      <c r="F39" s="15"/>
    </row>
    <row r="40" spans="1:6" ht="28.5" customHeight="1">
      <c r="A40" s="21"/>
      <c r="B40" s="22"/>
      <c r="C40" s="23"/>
      <c r="D40" s="23"/>
      <c r="E40" s="14"/>
      <c r="F40" s="15"/>
    </row>
    <row r="41" spans="1:8" s="29" customFormat="1" ht="12.75">
      <c r="A41" s="30" t="s">
        <v>2</v>
      </c>
      <c r="B41" s="61" t="s">
        <v>3</v>
      </c>
      <c r="C41" s="61"/>
      <c r="E41" s="61" t="s">
        <v>25</v>
      </c>
      <c r="F41" s="61"/>
      <c r="H41" s="30" t="s">
        <v>26</v>
      </c>
    </row>
    <row r="42" spans="1:8" s="29" customFormat="1" ht="12.75">
      <c r="A42" s="30" t="s">
        <v>4</v>
      </c>
      <c r="B42" s="61" t="s">
        <v>27</v>
      </c>
      <c r="C42" s="61"/>
      <c r="E42" s="61" t="s">
        <v>28</v>
      </c>
      <c r="F42" s="61"/>
      <c r="H42" s="30" t="s">
        <v>29</v>
      </c>
    </row>
    <row r="43" spans="1:3" s="29" customFormat="1" ht="12.75">
      <c r="A43" s="30" t="s">
        <v>6</v>
      </c>
      <c r="B43" s="61" t="s">
        <v>7</v>
      </c>
      <c r="C43" s="61"/>
    </row>
    <row r="44" ht="19.5" customHeight="1"/>
    <row r="45" ht="19.5" customHeight="1"/>
    <row r="46" ht="19.5" customHeight="1"/>
  </sheetData>
  <sheetProtection selectLockedCells="1"/>
  <mergeCells count="52">
    <mergeCell ref="A19:B19"/>
    <mergeCell ref="B41:C41"/>
    <mergeCell ref="E41:F41"/>
    <mergeCell ref="A2:F2"/>
    <mergeCell ref="A13:B13"/>
    <mergeCell ref="A11:B12"/>
    <mergeCell ref="A1:I1"/>
    <mergeCell ref="A10:B10"/>
    <mergeCell ref="A38:F38"/>
    <mergeCell ref="G38:I38"/>
    <mergeCell ref="C11:C12"/>
    <mergeCell ref="D11:D12"/>
    <mergeCell ref="E11:F11"/>
    <mergeCell ref="A14:B14"/>
    <mergeCell ref="A15:B15"/>
    <mergeCell ref="A16:B16"/>
    <mergeCell ref="A17:B17"/>
    <mergeCell ref="A18:B18"/>
    <mergeCell ref="A26:F26"/>
    <mergeCell ref="A27:F27"/>
    <mergeCell ref="A37:F37"/>
    <mergeCell ref="G37:I37"/>
    <mergeCell ref="A28:B28"/>
    <mergeCell ref="B42:C42"/>
    <mergeCell ref="E42:F42"/>
    <mergeCell ref="G32:I32"/>
    <mergeCell ref="A33:F33"/>
    <mergeCell ref="G33:I33"/>
    <mergeCell ref="A34:F34"/>
    <mergeCell ref="G34:I34"/>
    <mergeCell ref="A36:F36"/>
    <mergeCell ref="G36:I36"/>
    <mergeCell ref="B43:C43"/>
    <mergeCell ref="G11:H11"/>
    <mergeCell ref="I11:I12"/>
    <mergeCell ref="A22:F22"/>
    <mergeCell ref="A23:F23"/>
    <mergeCell ref="A30:F30"/>
    <mergeCell ref="G30:I30"/>
    <mergeCell ref="A31:F31"/>
    <mergeCell ref="G31:I31"/>
    <mergeCell ref="A32:F32"/>
    <mergeCell ref="G26:I26"/>
    <mergeCell ref="G27:I27"/>
    <mergeCell ref="A21:F21"/>
    <mergeCell ref="G21:I21"/>
    <mergeCell ref="G22:I22"/>
    <mergeCell ref="G23:I23"/>
    <mergeCell ref="G24:I24"/>
    <mergeCell ref="G25:I25"/>
    <mergeCell ref="A24:F24"/>
    <mergeCell ref="A25:F2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workbookViewId="0" topLeftCell="A16">
      <selection activeCell="G36" sqref="G36:I36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9" width="16.7109375" style="1" customWidth="1"/>
    <col min="10" max="16384" width="9.140625" style="1" customWidth="1"/>
  </cols>
  <sheetData>
    <row r="1" spans="1:9" ht="20.25">
      <c r="A1" s="38" t="s">
        <v>30</v>
      </c>
      <c r="B1" s="38"/>
      <c r="C1" s="38"/>
      <c r="D1" s="38"/>
      <c r="E1" s="38"/>
      <c r="F1" s="38"/>
      <c r="G1" s="38"/>
      <c r="H1" s="38"/>
      <c r="I1" s="38"/>
    </row>
    <row r="2" spans="1:6" ht="18">
      <c r="A2" s="39"/>
      <c r="B2" s="39"/>
      <c r="C2" s="39"/>
      <c r="D2" s="39"/>
      <c r="E2" s="39"/>
      <c r="F2" s="39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18</v>
      </c>
      <c r="B4" s="4"/>
      <c r="C4" s="4"/>
      <c r="D4" s="5"/>
      <c r="E4" s="5"/>
      <c r="F4" s="5"/>
    </row>
    <row r="5" spans="1:6" ht="18">
      <c r="A5" s="6" t="s">
        <v>30</v>
      </c>
      <c r="B5" s="4"/>
      <c r="C5" s="4"/>
      <c r="D5" s="5"/>
      <c r="E5" s="5"/>
      <c r="F5" s="5"/>
    </row>
    <row r="6" spans="1:6" ht="18">
      <c r="A6" s="6" t="s">
        <v>19</v>
      </c>
      <c r="B6" s="4"/>
      <c r="C6" s="4"/>
      <c r="D6" s="5"/>
      <c r="E6" s="5"/>
      <c r="F6" s="5"/>
    </row>
    <row r="7" spans="1:6" ht="18">
      <c r="A7" s="6" t="s">
        <v>17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23.25" customHeight="1" thickBot="1">
      <c r="A9" s="49" t="s">
        <v>122</v>
      </c>
      <c r="B9" s="50"/>
      <c r="C9" s="50"/>
      <c r="D9" s="50"/>
      <c r="E9" s="50"/>
      <c r="F9" s="50"/>
      <c r="G9" s="50"/>
      <c r="H9" s="50"/>
      <c r="I9" s="50"/>
    </row>
    <row r="10" spans="1:9" ht="19.5" customHeight="1" thickTop="1">
      <c r="A10" s="87" t="s">
        <v>123</v>
      </c>
      <c r="B10" s="32"/>
      <c r="C10" s="32" t="s">
        <v>23</v>
      </c>
      <c r="D10" s="34" t="s">
        <v>94</v>
      </c>
      <c r="E10" s="36" t="s">
        <v>9</v>
      </c>
      <c r="F10" s="37"/>
      <c r="G10" s="36" t="s">
        <v>1</v>
      </c>
      <c r="H10" s="37"/>
      <c r="I10" s="34" t="s">
        <v>124</v>
      </c>
    </row>
    <row r="11" spans="1:9" ht="36.75" customHeight="1">
      <c r="A11" s="58"/>
      <c r="B11" s="33"/>
      <c r="C11" s="33"/>
      <c r="D11" s="35"/>
      <c r="E11" s="19" t="s">
        <v>95</v>
      </c>
      <c r="F11" s="19" t="s">
        <v>96</v>
      </c>
      <c r="G11" s="19" t="s">
        <v>24</v>
      </c>
      <c r="H11" s="19" t="s">
        <v>97</v>
      </c>
      <c r="I11" s="35"/>
    </row>
    <row r="12" spans="1:9" ht="19.5" customHeight="1">
      <c r="A12" s="56" t="s">
        <v>125</v>
      </c>
      <c r="B12" s="31"/>
      <c r="C12" s="15">
        <f>C13+C16</f>
        <v>39875586</v>
      </c>
      <c r="D12" s="15">
        <f>D13+D16</f>
        <v>39475586</v>
      </c>
      <c r="E12" s="15">
        <f>E13+E16</f>
        <v>12226466.2</v>
      </c>
      <c r="F12" s="15">
        <f>(E12/D12)*100</f>
        <v>30.972222172965335</v>
      </c>
      <c r="G12" s="15">
        <f>G13+G16</f>
        <v>5828958.91</v>
      </c>
      <c r="H12" s="15">
        <f>(G12/D12)*100</f>
        <v>14.765984499888107</v>
      </c>
      <c r="I12" s="15"/>
    </row>
    <row r="13" spans="1:9" ht="19.5" customHeight="1">
      <c r="A13" s="47" t="s">
        <v>126</v>
      </c>
      <c r="B13" s="48"/>
      <c r="C13" s="26">
        <f>SUM(C14:C15)</f>
        <v>24235686</v>
      </c>
      <c r="D13" s="26">
        <f>SUM(D14:D15)</f>
        <v>23835686</v>
      </c>
      <c r="E13" s="26">
        <f>SUM(E14:E15)</f>
        <v>7790159.06</v>
      </c>
      <c r="F13" s="15">
        <f aca="true" t="shared" si="0" ref="F13:F24">(E13/D13)*100</f>
        <v>32.68275584768149</v>
      </c>
      <c r="G13" s="26">
        <f>SUM(G14:G15)</f>
        <v>3323148.57</v>
      </c>
      <c r="H13" s="15">
        <f aca="true" t="shared" si="1" ref="H13:H26">(G13/D13)*100</f>
        <v>13.94190446207422</v>
      </c>
      <c r="I13" s="9"/>
    </row>
    <row r="14" spans="1:9" ht="19.5" customHeight="1">
      <c r="A14" s="47" t="s">
        <v>127</v>
      </c>
      <c r="B14" s="48"/>
      <c r="C14" s="9">
        <v>16154336</v>
      </c>
      <c r="D14" s="9">
        <v>16154336</v>
      </c>
      <c r="E14" s="9">
        <v>5024232.01</v>
      </c>
      <c r="F14" s="25">
        <f t="shared" si="0"/>
        <v>31.101445519023496</v>
      </c>
      <c r="G14" s="9">
        <v>2263074.3</v>
      </c>
      <c r="H14" s="25">
        <f t="shared" si="1"/>
        <v>14.009082762671271</v>
      </c>
      <c r="I14" s="9"/>
    </row>
    <row r="15" spans="1:9" ht="19.5" customHeight="1">
      <c r="A15" s="47" t="s">
        <v>128</v>
      </c>
      <c r="B15" s="48"/>
      <c r="C15" s="9">
        <v>8081350</v>
      </c>
      <c r="D15" s="9">
        <v>7681350</v>
      </c>
      <c r="E15" s="9">
        <v>2765927.05</v>
      </c>
      <c r="F15" s="25">
        <f t="shared" si="0"/>
        <v>36.00834553821919</v>
      </c>
      <c r="G15" s="9">
        <v>1060074.27</v>
      </c>
      <c r="H15" s="25">
        <f t="shared" si="1"/>
        <v>13.800624499599682</v>
      </c>
      <c r="I15" s="9"/>
    </row>
    <row r="16" spans="1:9" ht="19.5" customHeight="1">
      <c r="A16" s="47" t="s">
        <v>129</v>
      </c>
      <c r="B16" s="48"/>
      <c r="C16" s="26">
        <f>SUM(C17:C18)</f>
        <v>15639900</v>
      </c>
      <c r="D16" s="26">
        <f>SUM(D17:D18)</f>
        <v>15639900</v>
      </c>
      <c r="E16" s="26">
        <f>SUM(E17:E18)</f>
        <v>4436307.140000001</v>
      </c>
      <c r="F16" s="15">
        <f t="shared" si="0"/>
        <v>28.365316530156846</v>
      </c>
      <c r="G16" s="26">
        <f>SUM(G17:G18)</f>
        <v>2505810.34</v>
      </c>
      <c r="H16" s="15">
        <f t="shared" si="1"/>
        <v>16.021907684831742</v>
      </c>
      <c r="I16" s="9"/>
    </row>
    <row r="17" spans="1:9" ht="19.5" customHeight="1">
      <c r="A17" s="47" t="s">
        <v>130</v>
      </c>
      <c r="B17" s="48"/>
      <c r="C17" s="9">
        <v>9739600</v>
      </c>
      <c r="D17" s="9">
        <v>9739600</v>
      </c>
      <c r="E17" s="9">
        <v>2261075.47</v>
      </c>
      <c r="F17" s="25">
        <f t="shared" si="0"/>
        <v>23.21528060700645</v>
      </c>
      <c r="G17" s="9">
        <v>1722016.44</v>
      </c>
      <c r="H17" s="25">
        <f t="shared" si="1"/>
        <v>17.680566347693947</v>
      </c>
      <c r="I17" s="9"/>
    </row>
    <row r="18" spans="1:9" ht="19.5" customHeight="1">
      <c r="A18" s="47" t="s">
        <v>131</v>
      </c>
      <c r="B18" s="48"/>
      <c r="C18" s="9">
        <v>5900300</v>
      </c>
      <c r="D18" s="9">
        <v>5900300</v>
      </c>
      <c r="E18" s="9">
        <v>2175231.67</v>
      </c>
      <c r="F18" s="25">
        <f t="shared" si="0"/>
        <v>36.866458824127584</v>
      </c>
      <c r="G18" s="9">
        <v>783793.9</v>
      </c>
      <c r="H18" s="25">
        <f t="shared" si="1"/>
        <v>13.283966916936427</v>
      </c>
      <c r="I18" s="9"/>
    </row>
    <row r="19" spans="1:9" ht="19.5" customHeight="1">
      <c r="A19" s="56" t="s">
        <v>132</v>
      </c>
      <c r="B19" s="31"/>
      <c r="C19" s="15">
        <f>SUM(C20:C21)</f>
        <v>69390720</v>
      </c>
      <c r="D19" s="15">
        <f>SUM(D20:D21)</f>
        <v>70162794.98</v>
      </c>
      <c r="E19" s="15">
        <f>SUM(E20:E21)</f>
        <v>18100380.630000003</v>
      </c>
      <c r="F19" s="15">
        <f t="shared" si="0"/>
        <v>25.797690407230128</v>
      </c>
      <c r="G19" s="15">
        <f>SUM(G20:G21)</f>
        <v>10333576.24</v>
      </c>
      <c r="H19" s="15">
        <f t="shared" si="1"/>
        <v>14.727999708314925</v>
      </c>
      <c r="I19" s="15"/>
    </row>
    <row r="20" spans="1:9" ht="28.5" customHeight="1">
      <c r="A20" s="47" t="s">
        <v>133</v>
      </c>
      <c r="B20" s="48"/>
      <c r="C20" s="9">
        <v>30106964</v>
      </c>
      <c r="D20" s="9">
        <v>30879038.98</v>
      </c>
      <c r="E20" s="9">
        <v>8842253.3</v>
      </c>
      <c r="F20" s="25">
        <f t="shared" si="0"/>
        <v>28.63513111831954</v>
      </c>
      <c r="G20" s="9">
        <v>6832589.33</v>
      </c>
      <c r="H20" s="25">
        <f t="shared" si="1"/>
        <v>22.126949398993247</v>
      </c>
      <c r="I20" s="9"/>
    </row>
    <row r="21" spans="1:9" ht="10.5" customHeight="1">
      <c r="A21" s="47" t="s">
        <v>134</v>
      </c>
      <c r="B21" s="48"/>
      <c r="C21" s="9">
        <v>39283756</v>
      </c>
      <c r="D21" s="9">
        <v>39283756</v>
      </c>
      <c r="E21" s="9">
        <v>9258127.33</v>
      </c>
      <c r="F21" s="25">
        <f t="shared" si="0"/>
        <v>23.567317061026447</v>
      </c>
      <c r="G21" s="9">
        <v>3500986.91</v>
      </c>
      <c r="H21" s="25">
        <f t="shared" si="1"/>
        <v>8.912047284887931</v>
      </c>
      <c r="I21" s="9"/>
    </row>
    <row r="22" spans="1:9" ht="19.5" customHeight="1">
      <c r="A22" s="27" t="s">
        <v>135</v>
      </c>
      <c r="B22" s="28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/>
    </row>
    <row r="23" spans="1:9" ht="19.5" customHeight="1">
      <c r="A23" s="27" t="s">
        <v>136</v>
      </c>
      <c r="B23" s="28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/>
    </row>
    <row r="24" spans="1:9" ht="19.5" customHeight="1">
      <c r="A24" s="27" t="s">
        <v>137</v>
      </c>
      <c r="B24" s="28"/>
      <c r="C24" s="15">
        <v>420000</v>
      </c>
      <c r="D24" s="15">
        <v>220000</v>
      </c>
      <c r="E24" s="15">
        <v>61695.09</v>
      </c>
      <c r="F24" s="15">
        <f t="shared" si="0"/>
        <v>28.043222727272727</v>
      </c>
      <c r="G24" s="15">
        <v>13740.24</v>
      </c>
      <c r="H24" s="15">
        <f>(G24/D24)*100</f>
        <v>6.245563636363636</v>
      </c>
      <c r="I24" s="15"/>
    </row>
    <row r="25" spans="1:9" ht="19.5" customHeight="1">
      <c r="A25" s="27" t="s">
        <v>138</v>
      </c>
      <c r="B25" s="28"/>
      <c r="C25" s="15">
        <v>0</v>
      </c>
      <c r="D25" s="15">
        <v>0</v>
      </c>
      <c r="E25" s="15">
        <v>0</v>
      </c>
      <c r="F25" s="15">
        <v>0</v>
      </c>
      <c r="G25" s="15">
        <f>SUM(G28:G29)</f>
        <v>2487885.74</v>
      </c>
      <c r="H25" s="15">
        <v>0</v>
      </c>
      <c r="I25" s="15"/>
    </row>
    <row r="26" spans="1:9" ht="17.25" customHeight="1">
      <c r="A26" s="51" t="s">
        <v>139</v>
      </c>
      <c r="B26" s="52"/>
      <c r="C26" s="23">
        <f>SUM(C19,C12,C22,C23,C24,C25)</f>
        <v>109686306</v>
      </c>
      <c r="D26" s="23">
        <f>SUM(D12,D19,D24)</f>
        <v>109858380.98</v>
      </c>
      <c r="E26" s="14">
        <f>SUM(E19,E12,E24)</f>
        <v>30388541.92</v>
      </c>
      <c r="F26" s="15">
        <f>(E26/D26)*100</f>
        <v>27.66155995465864</v>
      </c>
      <c r="G26" s="14">
        <f>SUM(G19,G12,G24)</f>
        <v>16176275.39</v>
      </c>
      <c r="H26" s="15">
        <f t="shared" si="1"/>
        <v>14.72466210197011</v>
      </c>
      <c r="I26" s="23"/>
    </row>
    <row r="27" spans="1:8" ht="19.5" customHeight="1">
      <c r="A27" s="47"/>
      <c r="B27" s="48"/>
      <c r="C27" s="9"/>
      <c r="D27" s="9"/>
      <c r="E27" s="9"/>
      <c r="F27" s="15"/>
      <c r="G27" s="9"/>
      <c r="H27" s="15"/>
    </row>
    <row r="28" spans="1:9" ht="39" customHeight="1" thickBot="1">
      <c r="A28" s="78" t="s">
        <v>140</v>
      </c>
      <c r="B28" s="79"/>
      <c r="C28" s="79"/>
      <c r="D28" s="79"/>
      <c r="E28" s="79"/>
      <c r="F28" s="79"/>
      <c r="G28" s="50" t="s">
        <v>114</v>
      </c>
      <c r="H28" s="50"/>
      <c r="I28" s="50"/>
    </row>
    <row r="29" spans="1:9" ht="19.5" customHeight="1" thickBot="1" thickTop="1">
      <c r="A29" s="86" t="s">
        <v>142</v>
      </c>
      <c r="B29" s="84"/>
      <c r="C29" s="84"/>
      <c r="D29" s="84"/>
      <c r="E29" s="84"/>
      <c r="F29" s="85"/>
      <c r="G29" s="75">
        <v>2487885.74</v>
      </c>
      <c r="H29" s="76"/>
      <c r="I29" s="77"/>
    </row>
    <row r="30" spans="1:9" ht="16.5" customHeight="1" thickBot="1" thickTop="1">
      <c r="A30" s="86" t="s">
        <v>141</v>
      </c>
      <c r="B30" s="84"/>
      <c r="C30" s="84"/>
      <c r="D30" s="84"/>
      <c r="E30" s="84"/>
      <c r="F30" s="85"/>
      <c r="G30" s="75">
        <v>0</v>
      </c>
      <c r="H30" s="76"/>
      <c r="I30" s="77"/>
    </row>
    <row r="31" spans="1:9" ht="16.5" customHeight="1" thickBot="1" thickTop="1">
      <c r="A31" s="83" t="s">
        <v>143</v>
      </c>
      <c r="B31" s="84"/>
      <c r="C31" s="84"/>
      <c r="D31" s="84"/>
      <c r="E31" s="84"/>
      <c r="F31" s="85"/>
      <c r="G31" s="75">
        <v>35791.31</v>
      </c>
      <c r="H31" s="76"/>
      <c r="I31" s="77"/>
    </row>
    <row r="32" spans="1:9" ht="22.5" customHeight="1" thickBot="1" thickTop="1">
      <c r="A32" s="83" t="s">
        <v>144</v>
      </c>
      <c r="B32" s="84"/>
      <c r="C32" s="84"/>
      <c r="D32" s="84"/>
      <c r="E32" s="84"/>
      <c r="F32" s="85"/>
      <c r="G32" s="75">
        <v>0</v>
      </c>
      <c r="H32" s="76"/>
      <c r="I32" s="77"/>
    </row>
    <row r="33" spans="1:9" ht="18.75" customHeight="1" thickBot="1" thickTop="1">
      <c r="A33" s="83" t="s">
        <v>145</v>
      </c>
      <c r="B33" s="84"/>
      <c r="C33" s="84"/>
      <c r="D33" s="84"/>
      <c r="E33" s="84"/>
      <c r="F33" s="85"/>
      <c r="G33" s="75">
        <v>0</v>
      </c>
      <c r="H33" s="76"/>
      <c r="I33" s="77"/>
    </row>
    <row r="34" spans="1:9" ht="18.75" customHeight="1" thickBot="1" thickTop="1">
      <c r="A34" s="83" t="s">
        <v>149</v>
      </c>
      <c r="B34" s="84"/>
      <c r="C34" s="84"/>
      <c r="D34" s="84"/>
      <c r="E34" s="84"/>
      <c r="F34" s="85"/>
      <c r="G34" s="75">
        <v>0</v>
      </c>
      <c r="H34" s="76"/>
      <c r="I34" s="77"/>
    </row>
    <row r="35" spans="1:9" ht="17.25" customHeight="1" thickTop="1">
      <c r="A35" s="96" t="s">
        <v>150</v>
      </c>
      <c r="B35" s="97"/>
      <c r="C35" s="97"/>
      <c r="D35" s="97"/>
      <c r="E35" s="97"/>
      <c r="F35" s="98"/>
      <c r="G35" s="109">
        <v>26626.06</v>
      </c>
      <c r="H35" s="110"/>
      <c r="I35" s="111"/>
    </row>
    <row r="36" spans="1:9" ht="17.25" customHeight="1">
      <c r="A36" s="44" t="s">
        <v>151</v>
      </c>
      <c r="B36" s="45"/>
      <c r="C36" s="45"/>
      <c r="D36" s="45"/>
      <c r="E36" s="45"/>
      <c r="F36" s="46"/>
      <c r="G36" s="102">
        <v>2550303.11</v>
      </c>
      <c r="H36" s="103"/>
      <c r="I36" s="104"/>
    </row>
    <row r="37" spans="1:9" ht="17.25" customHeight="1">
      <c r="A37" s="99" t="s">
        <v>152</v>
      </c>
      <c r="B37" s="100"/>
      <c r="C37" s="100"/>
      <c r="D37" s="100"/>
      <c r="E37" s="100"/>
      <c r="F37" s="101"/>
      <c r="G37" s="102">
        <v>27776543.72</v>
      </c>
      <c r="H37" s="103"/>
      <c r="I37" s="104"/>
    </row>
    <row r="38" spans="1:9" ht="17.25" customHeight="1">
      <c r="A38" s="112" t="s">
        <v>153</v>
      </c>
      <c r="B38" s="100"/>
      <c r="C38" s="100"/>
      <c r="D38" s="100"/>
      <c r="E38" s="100"/>
      <c r="F38" s="101"/>
      <c r="G38" s="102">
        <v>45.51</v>
      </c>
      <c r="H38" s="103"/>
      <c r="I38" s="104"/>
    </row>
    <row r="40" spans="1:9" ht="23.25" customHeight="1" thickBot="1">
      <c r="A40" s="49" t="s">
        <v>146</v>
      </c>
      <c r="B40" s="50"/>
      <c r="C40" s="50"/>
      <c r="D40" s="50"/>
      <c r="E40" s="50"/>
      <c r="F40" s="50"/>
      <c r="G40" s="50"/>
      <c r="H40" s="50"/>
      <c r="I40" s="50"/>
    </row>
    <row r="41" spans="1:9" ht="19.5" customHeight="1" thickTop="1">
      <c r="A41" s="87" t="s">
        <v>147</v>
      </c>
      <c r="B41" s="32"/>
      <c r="C41" s="32" t="s">
        <v>23</v>
      </c>
      <c r="D41" s="34" t="s">
        <v>94</v>
      </c>
      <c r="E41" s="36" t="s">
        <v>9</v>
      </c>
      <c r="F41" s="37"/>
      <c r="G41" s="36" t="s">
        <v>1</v>
      </c>
      <c r="H41" s="37"/>
      <c r="I41" s="34" t="s">
        <v>148</v>
      </c>
    </row>
    <row r="42" spans="1:9" ht="36.75" customHeight="1">
      <c r="A42" s="58"/>
      <c r="B42" s="33"/>
      <c r="C42" s="33"/>
      <c r="D42" s="35"/>
      <c r="E42" s="19" t="s">
        <v>95</v>
      </c>
      <c r="F42" s="19" t="s">
        <v>96</v>
      </c>
      <c r="G42" s="19" t="s">
        <v>24</v>
      </c>
      <c r="H42" s="19" t="s">
        <v>97</v>
      </c>
      <c r="I42" s="35"/>
    </row>
    <row r="43" spans="1:9" ht="30" customHeight="1">
      <c r="A43" s="113" t="s">
        <v>154</v>
      </c>
      <c r="B43" s="114"/>
      <c r="C43" s="25">
        <v>0</v>
      </c>
      <c r="D43" s="25">
        <v>0</v>
      </c>
      <c r="E43" s="25">
        <v>0</v>
      </c>
      <c r="F43" s="15">
        <v>0</v>
      </c>
      <c r="G43" s="15">
        <v>0</v>
      </c>
      <c r="H43" s="25">
        <v>0</v>
      </c>
      <c r="I43" s="15"/>
    </row>
    <row r="44" spans="1:9" ht="25.5" customHeight="1">
      <c r="A44" s="113" t="s">
        <v>155</v>
      </c>
      <c r="B44" s="114"/>
      <c r="C44" s="9">
        <v>10000000</v>
      </c>
      <c r="D44" s="9">
        <v>10000000</v>
      </c>
      <c r="E44" s="9">
        <v>2973711.93</v>
      </c>
      <c r="F44" s="25">
        <f>(E44/D44)*100</f>
        <v>29.737119300000003</v>
      </c>
      <c r="G44" s="9">
        <v>59614.37</v>
      </c>
      <c r="H44" s="25">
        <f>(G44/D44)*100</f>
        <v>0.5961437</v>
      </c>
      <c r="I44" s="9"/>
    </row>
    <row r="45" spans="1:9" ht="19.5" customHeight="1">
      <c r="A45" s="113" t="s">
        <v>156</v>
      </c>
      <c r="B45" s="114"/>
      <c r="C45" s="9">
        <v>0</v>
      </c>
      <c r="D45" s="9">
        <v>0</v>
      </c>
      <c r="E45" s="9">
        <v>0</v>
      </c>
      <c r="F45" s="25">
        <v>0</v>
      </c>
      <c r="G45" s="9">
        <v>0</v>
      </c>
      <c r="H45" s="25">
        <v>0</v>
      </c>
      <c r="I45" s="9"/>
    </row>
    <row r="46" spans="1:9" ht="25.5" customHeight="1">
      <c r="A46" s="113" t="s">
        <v>157</v>
      </c>
      <c r="B46" s="114"/>
      <c r="C46" s="9">
        <v>4560900</v>
      </c>
      <c r="D46" s="9">
        <v>5024567.5</v>
      </c>
      <c r="E46" s="9">
        <v>840284.36</v>
      </c>
      <c r="F46" s="25">
        <f>(E46/D46)*100</f>
        <v>16.72351620313589</v>
      </c>
      <c r="G46" s="9">
        <v>441708.91</v>
      </c>
      <c r="H46" s="25">
        <f>(G46/D46)*100</f>
        <v>8.790983701582276</v>
      </c>
      <c r="I46" s="9"/>
    </row>
    <row r="47" spans="1:9" ht="28.5" customHeight="1">
      <c r="A47" s="51" t="s">
        <v>158</v>
      </c>
      <c r="B47" s="52"/>
      <c r="C47" s="26">
        <f>SUM(C43:C46)</f>
        <v>14560900</v>
      </c>
      <c r="D47" s="26">
        <f>SUM(D43:D46)</f>
        <v>15024567.5</v>
      </c>
      <c r="E47" s="26">
        <f>SUM(E43:E46)</f>
        <v>3813996.29</v>
      </c>
      <c r="F47" s="15">
        <f>(E47/D47)*100</f>
        <v>25.38506542700813</v>
      </c>
      <c r="G47" s="26">
        <f>SUM(G43:G46)</f>
        <v>501323.27999999997</v>
      </c>
      <c r="H47" s="15">
        <f>(G47/D47)*100</f>
        <v>3.3366902574733013</v>
      </c>
      <c r="I47" s="9"/>
    </row>
    <row r="48" spans="1:9" ht="28.5" customHeight="1">
      <c r="A48" s="51" t="s">
        <v>159</v>
      </c>
      <c r="B48" s="52"/>
      <c r="C48" s="26">
        <f>C47+C26</f>
        <v>124247206</v>
      </c>
      <c r="D48" s="26">
        <f>D47+D26</f>
        <v>124882948.48</v>
      </c>
      <c r="E48" s="26">
        <f>E47+E26</f>
        <v>34202538.21</v>
      </c>
      <c r="F48" s="15">
        <f>(E48/D48)*100</f>
        <v>27.387676721516176</v>
      </c>
      <c r="G48" s="26">
        <f>G47+G26</f>
        <v>16677598.67</v>
      </c>
      <c r="H48" s="15">
        <f>(G48/D48)*100</f>
        <v>13.354584331159442</v>
      </c>
      <c r="I48" s="9"/>
    </row>
    <row r="49" spans="1:9" ht="28.5" customHeight="1" thickBot="1">
      <c r="A49" s="21"/>
      <c r="B49" s="22"/>
      <c r="C49" s="26"/>
      <c r="D49" s="26"/>
      <c r="E49" s="26"/>
      <c r="F49" s="15"/>
      <c r="G49" s="26"/>
      <c r="H49" s="15"/>
      <c r="I49" s="9"/>
    </row>
    <row r="50" spans="1:9" ht="28.5" customHeight="1" thickTop="1">
      <c r="A50" s="87" t="s">
        <v>160</v>
      </c>
      <c r="B50" s="32"/>
      <c r="C50" s="105" t="s">
        <v>161</v>
      </c>
      <c r="D50" s="106"/>
      <c r="E50" s="107"/>
      <c r="F50" s="105" t="s">
        <v>162</v>
      </c>
      <c r="G50" s="106"/>
      <c r="H50" s="106"/>
      <c r="I50" s="108"/>
    </row>
    <row r="51" spans="1:9" ht="22.5" customHeight="1">
      <c r="A51" s="51" t="s">
        <v>163</v>
      </c>
      <c r="B51" s="52"/>
      <c r="C51" s="90">
        <f>SUM(C52:E53)</f>
        <v>73171.86</v>
      </c>
      <c r="D51" s="91"/>
      <c r="E51" s="92"/>
      <c r="F51" s="90">
        <f>SUM(F52:H53)</f>
        <v>26626.06</v>
      </c>
      <c r="G51" s="91"/>
      <c r="H51" s="91"/>
      <c r="I51" s="92"/>
    </row>
    <row r="52" spans="1:9" ht="16.5" customHeight="1">
      <c r="A52" s="47" t="s">
        <v>164</v>
      </c>
      <c r="B52" s="48"/>
      <c r="C52" s="93">
        <v>64719.68</v>
      </c>
      <c r="D52" s="94"/>
      <c r="E52" s="95"/>
      <c r="F52" s="93">
        <v>26626.06</v>
      </c>
      <c r="G52" s="94"/>
      <c r="H52" s="94"/>
      <c r="I52" s="95"/>
    </row>
    <row r="53" spans="1:9" ht="18.75" customHeight="1">
      <c r="A53" s="47" t="s">
        <v>165</v>
      </c>
      <c r="B53" s="48"/>
      <c r="C53" s="93">
        <v>8452.18</v>
      </c>
      <c r="D53" s="94"/>
      <c r="E53" s="95"/>
      <c r="F53" s="93">
        <v>0</v>
      </c>
      <c r="G53" s="94"/>
      <c r="H53" s="94"/>
      <c r="I53" s="95"/>
    </row>
    <row r="54" spans="1:9" ht="13.5" customHeight="1" thickBot="1">
      <c r="A54" s="21"/>
      <c r="B54" s="22"/>
      <c r="C54" s="26"/>
      <c r="D54" s="26"/>
      <c r="E54" s="26"/>
      <c r="F54" s="15"/>
      <c r="G54" s="26"/>
      <c r="H54" s="15"/>
      <c r="I54" s="9"/>
    </row>
    <row r="55" spans="1:9" ht="28.5" customHeight="1" thickTop="1">
      <c r="A55" s="87" t="s">
        <v>166</v>
      </c>
      <c r="B55" s="32"/>
      <c r="C55" s="105" t="s">
        <v>78</v>
      </c>
      <c r="D55" s="106"/>
      <c r="E55" s="107"/>
      <c r="F55" s="105" t="s">
        <v>167</v>
      </c>
      <c r="G55" s="106"/>
      <c r="H55" s="106"/>
      <c r="I55" s="108"/>
    </row>
    <row r="56" spans="1:9" ht="22.5" customHeight="1">
      <c r="A56" s="51" t="s">
        <v>168</v>
      </c>
      <c r="B56" s="52"/>
      <c r="C56" s="90">
        <v>1730796.77</v>
      </c>
      <c r="D56" s="91"/>
      <c r="E56" s="92"/>
      <c r="F56" s="90">
        <v>3793157.92</v>
      </c>
      <c r="G56" s="91"/>
      <c r="H56" s="91"/>
      <c r="I56" s="92"/>
    </row>
    <row r="57" spans="1:9" ht="16.5" customHeight="1">
      <c r="A57" s="51" t="s">
        <v>169</v>
      </c>
      <c r="B57" s="52"/>
      <c r="C57" s="90">
        <v>9838861.82</v>
      </c>
      <c r="D57" s="91"/>
      <c r="E57" s="92"/>
      <c r="F57" s="90">
        <v>1760195.41</v>
      </c>
      <c r="G57" s="91"/>
      <c r="H57" s="91"/>
      <c r="I57" s="92"/>
    </row>
    <row r="58" spans="1:9" ht="19.5" customHeight="1">
      <c r="A58" s="51" t="s">
        <v>170</v>
      </c>
      <c r="B58" s="52"/>
      <c r="C58" s="9"/>
      <c r="D58" s="9"/>
      <c r="E58" s="26">
        <f>SUM(E59:E60)</f>
        <v>10821419.879999999</v>
      </c>
      <c r="F58" s="90">
        <f>SUM(F59:F60)</f>
        <v>549409.5299999999</v>
      </c>
      <c r="G58" s="91"/>
      <c r="H58" s="91"/>
      <c r="I58" s="92"/>
    </row>
    <row r="59" spans="1:9" ht="12.75" customHeight="1">
      <c r="A59" s="47" t="s">
        <v>171</v>
      </c>
      <c r="B59" s="48"/>
      <c r="C59" s="9"/>
      <c r="D59" s="9"/>
      <c r="E59" s="9">
        <v>9871150.27</v>
      </c>
      <c r="F59" s="93">
        <v>4328.33</v>
      </c>
      <c r="G59" s="94"/>
      <c r="H59" s="94"/>
      <c r="I59" s="95"/>
    </row>
    <row r="60" spans="1:9" ht="17.25" customHeight="1">
      <c r="A60" s="47" t="s">
        <v>172</v>
      </c>
      <c r="B60" s="48"/>
      <c r="C60" s="23"/>
      <c r="D60" s="23"/>
      <c r="E60" s="9">
        <v>950269.61</v>
      </c>
      <c r="F60" s="93">
        <v>545081.2</v>
      </c>
      <c r="G60" s="94"/>
      <c r="H60" s="94"/>
      <c r="I60" s="95"/>
    </row>
    <row r="61" spans="1:9" ht="17.25" customHeight="1">
      <c r="A61" s="51" t="s">
        <v>173</v>
      </c>
      <c r="B61" s="52"/>
      <c r="E61" s="26">
        <v>35791.31</v>
      </c>
      <c r="F61" s="90">
        <v>46672.55</v>
      </c>
      <c r="G61" s="91"/>
      <c r="H61" s="91"/>
      <c r="I61" s="92"/>
    </row>
    <row r="62" spans="1:9" ht="12.75">
      <c r="A62" s="51" t="s">
        <v>174</v>
      </c>
      <c r="B62" s="52"/>
      <c r="E62" s="26">
        <v>784030.02</v>
      </c>
      <c r="F62" s="90">
        <v>5050616.35</v>
      </c>
      <c r="G62" s="91"/>
      <c r="H62" s="91"/>
      <c r="I62" s="92"/>
    </row>
    <row r="63" spans="1:9" ht="12.75">
      <c r="A63" s="51" t="s">
        <v>175</v>
      </c>
      <c r="B63" s="52"/>
      <c r="E63" s="9">
        <f>SUM(E64:E65)</f>
        <v>797092.18</v>
      </c>
      <c r="F63" s="90">
        <v>0</v>
      </c>
      <c r="G63" s="91"/>
      <c r="H63" s="91"/>
      <c r="I63" s="92"/>
    </row>
    <row r="64" spans="1:9" ht="12.75">
      <c r="A64" s="47" t="s">
        <v>176</v>
      </c>
      <c r="B64" s="48"/>
      <c r="E64" s="9">
        <v>797092.18</v>
      </c>
      <c r="F64" s="90">
        <v>0</v>
      </c>
      <c r="G64" s="91"/>
      <c r="H64" s="91"/>
      <c r="I64" s="92"/>
    </row>
    <row r="65" spans="1:9" ht="12.75">
      <c r="A65" s="47" t="s">
        <v>177</v>
      </c>
      <c r="B65" s="48"/>
      <c r="E65" s="9">
        <v>0</v>
      </c>
      <c r="F65" s="90">
        <v>0</v>
      </c>
      <c r="G65" s="91"/>
      <c r="H65" s="91"/>
      <c r="I65" s="92"/>
    </row>
    <row r="66" spans="1:9" ht="12.75">
      <c r="A66" s="51" t="s">
        <v>178</v>
      </c>
      <c r="B66" s="52"/>
      <c r="E66" s="26">
        <v>1581122.2</v>
      </c>
      <c r="F66" s="90">
        <v>5050616.35</v>
      </c>
      <c r="G66" s="91"/>
      <c r="H66" s="91"/>
      <c r="I66" s="92"/>
    </row>
    <row r="70" spans="1:8" s="29" customFormat="1" ht="12.75">
      <c r="A70" s="30" t="s">
        <v>2</v>
      </c>
      <c r="B70" s="61" t="s">
        <v>3</v>
      </c>
      <c r="C70" s="61"/>
      <c r="E70" s="61" t="s">
        <v>25</v>
      </c>
      <c r="F70" s="61"/>
      <c r="H70" s="30" t="s">
        <v>26</v>
      </c>
    </row>
    <row r="71" spans="1:8" s="29" customFormat="1" ht="12.75">
      <c r="A71" s="30" t="s">
        <v>4</v>
      </c>
      <c r="B71" s="61" t="s">
        <v>27</v>
      </c>
      <c r="C71" s="61"/>
      <c r="E71" s="61" t="s">
        <v>28</v>
      </c>
      <c r="F71" s="61"/>
      <c r="H71" s="30" t="s">
        <v>29</v>
      </c>
    </row>
    <row r="72" spans="1:3" s="29" customFormat="1" ht="12.75">
      <c r="A72" s="30" t="s">
        <v>6</v>
      </c>
      <c r="B72" s="61" t="s">
        <v>7</v>
      </c>
      <c r="C72" s="61"/>
    </row>
  </sheetData>
  <sheetProtection selectLockedCells="1"/>
  <mergeCells count="99">
    <mergeCell ref="F66:I66"/>
    <mergeCell ref="G36:I36"/>
    <mergeCell ref="A66:B66"/>
    <mergeCell ref="F58:I58"/>
    <mergeCell ref="F59:I59"/>
    <mergeCell ref="F60:I60"/>
    <mergeCell ref="F61:I61"/>
    <mergeCell ref="F62:I62"/>
    <mergeCell ref="F63:I63"/>
    <mergeCell ref="F64:I64"/>
    <mergeCell ref="F65:I65"/>
    <mergeCell ref="A62:B62"/>
    <mergeCell ref="A63:B63"/>
    <mergeCell ref="A64:B64"/>
    <mergeCell ref="A65:B65"/>
    <mergeCell ref="C57:E57"/>
    <mergeCell ref="F57:I57"/>
    <mergeCell ref="A59:B59"/>
    <mergeCell ref="A61:B61"/>
    <mergeCell ref="A55:B55"/>
    <mergeCell ref="C55:E55"/>
    <mergeCell ref="F55:I55"/>
    <mergeCell ref="C56:E56"/>
    <mergeCell ref="F56:I56"/>
    <mergeCell ref="B72:C72"/>
    <mergeCell ref="A1:I1"/>
    <mergeCell ref="B70:C70"/>
    <mergeCell ref="E70:F70"/>
    <mergeCell ref="B71:C71"/>
    <mergeCell ref="E71:F71"/>
    <mergeCell ref="A56:B56"/>
    <mergeCell ref="A57:B57"/>
    <mergeCell ref="A58:B58"/>
    <mergeCell ref="A60:B60"/>
    <mergeCell ref="A27:B27"/>
    <mergeCell ref="A43:B43"/>
    <mergeCell ref="E41:F41"/>
    <mergeCell ref="G41:H41"/>
    <mergeCell ref="G30:I30"/>
    <mergeCell ref="G31:I31"/>
    <mergeCell ref="G32:I32"/>
    <mergeCell ref="A53:B53"/>
    <mergeCell ref="C52:E52"/>
    <mergeCell ref="C51:E51"/>
    <mergeCell ref="C53:E53"/>
    <mergeCell ref="G28:I28"/>
    <mergeCell ref="G29:I29"/>
    <mergeCell ref="A51:B51"/>
    <mergeCell ref="A52:B52"/>
    <mergeCell ref="A44:B44"/>
    <mergeCell ref="A45:B45"/>
    <mergeCell ref="A47:B47"/>
    <mergeCell ref="G38:I38"/>
    <mergeCell ref="A41:B42"/>
    <mergeCell ref="C41:C42"/>
    <mergeCell ref="D41:D42"/>
    <mergeCell ref="I41:I42"/>
    <mergeCell ref="A46:B46"/>
    <mergeCell ref="A14:B14"/>
    <mergeCell ref="A19:B19"/>
    <mergeCell ref="A2:F2"/>
    <mergeCell ref="A10:B11"/>
    <mergeCell ref="E10:F10"/>
    <mergeCell ref="A9:I9"/>
    <mergeCell ref="C10:C11"/>
    <mergeCell ref="D10:D11"/>
    <mergeCell ref="A12:B12"/>
    <mergeCell ref="A32:F32"/>
    <mergeCell ref="A33:F33"/>
    <mergeCell ref="A38:F38"/>
    <mergeCell ref="A40:I40"/>
    <mergeCell ref="A28:F28"/>
    <mergeCell ref="A29:F29"/>
    <mergeCell ref="A30:F30"/>
    <mergeCell ref="A31:F31"/>
    <mergeCell ref="G10:H10"/>
    <mergeCell ref="I10:I11"/>
    <mergeCell ref="A21:B21"/>
    <mergeCell ref="A26:B26"/>
    <mergeCell ref="A15:B15"/>
    <mergeCell ref="A16:B16"/>
    <mergeCell ref="A17:B17"/>
    <mergeCell ref="A18:B18"/>
    <mergeCell ref="A20:B20"/>
    <mergeCell ref="A13:B13"/>
    <mergeCell ref="G33:I33"/>
    <mergeCell ref="A34:F34"/>
    <mergeCell ref="G34:I34"/>
    <mergeCell ref="G35:I35"/>
    <mergeCell ref="F51:I51"/>
    <mergeCell ref="F52:I52"/>
    <mergeCell ref="F53:I53"/>
    <mergeCell ref="A35:F35"/>
    <mergeCell ref="A37:F37"/>
    <mergeCell ref="G37:I37"/>
    <mergeCell ref="A50:B50"/>
    <mergeCell ref="C50:E50"/>
    <mergeCell ref="F50:I50"/>
    <mergeCell ref="A48:B4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2017-04-12T12:41:58Z</dcterms:modified>
  <cp:category/>
  <cp:version/>
  <cp:contentType/>
  <cp:contentStatus/>
</cp:coreProperties>
</file>