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5ºBimestre 2016" sheetId="1" r:id="rId1"/>
  </sheets>
  <definedNames>
    <definedName name="_xlnm.Print_Area" localSheetId="0">'RREO por Funcão-5ºBimestre 2016'!$A$1:$L$92</definedName>
    <definedName name="_xlnm.Print_Titles" localSheetId="0">'RREO por Funcão-5ºBimestre 2016'!$7:$8</definedName>
  </definedNames>
  <calcPr fullCalcOnLoad="1"/>
</workbook>
</file>

<file path=xl/sharedStrings.xml><?xml version="1.0" encoding="utf-8"?>
<sst xmlns="http://schemas.openxmlformats.org/spreadsheetml/2006/main" count="106" uniqueCount="99">
  <si>
    <t>LEGISLATIVO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</si>
  <si>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</si>
  <si>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</si>
  <si>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</si>
  <si>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</si>
  <si>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Inicial</t>
  </si>
  <si>
    <t>DESPESAS</t>
  </si>
  <si>
    <t>Dotação Anual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</si>
  <si>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</si>
  <si>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</si>
  <si>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</si>
  <si>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</si>
  <si>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</si>
  <si>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</si>
  <si>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</si>
  <si>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</si>
  <si>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</si>
  <si>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</si>
  <si>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</si>
  <si>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</si>
  <si>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</si>
  <si>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</si>
  <si>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</si>
  <si>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</si>
  <si>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</si>
  <si>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</si>
  <si>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</si>
  <si>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</si>
  <si>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</si>
  <si>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</si>
  <si>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</si>
  <si>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</si>
  <si>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</si>
  <si>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</si>
  <si>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</si>
  <si>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</si>
  <si>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</si>
  <si>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</si>
  <si>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</si>
  <si>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</si>
  <si>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</si>
  <si>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</si>
  <si>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</si>
  <si>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</si>
  <si>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</si>
  <si>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</si>
  <si>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</si>
  <si>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</si>
  <si>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</si>
  <si>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</si>
  <si>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</si>
  <si>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</si>
  <si>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</si>
  <si>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</si>
  <si>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</si>
  <si>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</si>
  <si>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</si>
  <si>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</si>
  <si>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</si>
  <si>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</si>
  <si>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</si>
  <si>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</si>
  <si>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</si>
  <si>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</si>
  <si>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</si>
  <si>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</si>
  <si>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</si>
  <si>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</si>
  <si>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</si>
  <si>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</si>
  <si>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</si>
  <si>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</si>
  <si>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</si>
  <si>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</si>
  <si>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Prefeito Muncipal</t>
  </si>
  <si>
    <t>Marcia Helena Ruttul Aguirra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</si>
  <si>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</si>
  <si>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</si>
  <si>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</si>
  <si>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</si>
  <si>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</si>
  <si>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</si>
  <si>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</si>
  <si>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</si>
  <si>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</si>
  <si>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</si>
  <si>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</si>
  <si>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</si>
  <si>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</si>
  <si>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</si>
  <si>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</si>
  <si>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</si>
  <si>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</si>
  <si>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</si>
  <si>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</si>
  <si>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</si>
  <si>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</si>
  <si>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5º BIMESTRE DE 2016</t>
  </si>
  <si>
    <t>Saulo Pedroso de Souza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</si>
</sst>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1" fontId="0" fillId="0" borderId="0" xfId="53" applyFont="1" applyAlignment="1">
      <alignment vertical="center"/>
    </xf>
    <xf numFmtId="0" fontId="24" fillId="0" borderId="0" xfId="49" applyFont="1" applyBorder="1" applyAlignment="1" applyProtection="1">
      <alignment/>
      <protection hidden="1"/>
    </xf>
    <xf numFmtId="0" fontId="25" fillId="0" borderId="0" xfId="49" applyFont="1" applyBorder="1" applyAlignment="1" applyProtection="1">
      <alignment/>
      <protection hidden="1"/>
    </xf>
    <xf numFmtId="39" fontId="26" fillId="0" borderId="0" xfId="49" applyNumberFormat="1" applyFont="1" applyBorder="1" applyAlignment="1" applyProtection="1">
      <alignment/>
      <protection hidden="1"/>
    </xf>
    <xf numFmtId="39" fontId="26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left" vertical="center"/>
      <protection hidden="1"/>
    </xf>
    <xf numFmtId="171" fontId="21" fillId="0" borderId="10" xfId="53" applyFont="1" applyBorder="1" applyAlignment="1" applyProtection="1">
      <alignment horizontal="right" vertical="center"/>
      <protection hidden="1"/>
    </xf>
    <xf numFmtId="171" fontId="21" fillId="0" borderId="10" xfId="53" applyFont="1" applyBorder="1" applyAlignment="1" applyProtection="1">
      <alignment vertical="center"/>
      <protection hidden="1"/>
    </xf>
    <xf numFmtId="171" fontId="21" fillId="0" borderId="11" xfId="53" applyFont="1" applyBorder="1" applyAlignment="1" applyProtection="1">
      <alignment vertical="center"/>
      <protection hidden="1"/>
    </xf>
    <xf numFmtId="1" fontId="22" fillId="23" borderId="12" xfId="49" applyNumberFormat="1" applyFont="1" applyFill="1" applyBorder="1" applyAlignment="1" applyProtection="1">
      <alignment horizontal="center" vertical="center"/>
      <protection hidden="1"/>
    </xf>
    <xf numFmtId="171" fontId="22" fillId="23" borderId="12" xfId="53" applyFont="1" applyFill="1" applyBorder="1" applyAlignment="1" applyProtection="1">
      <alignment horizontal="right" vertical="center"/>
      <protection hidden="1"/>
    </xf>
    <xf numFmtId="171" fontId="22" fillId="23" borderId="13" xfId="53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left" vertical="center"/>
      <protection hidden="1"/>
    </xf>
    <xf numFmtId="171" fontId="22" fillId="23" borderId="10" xfId="53" applyFont="1" applyFill="1" applyBorder="1" applyAlignment="1" applyProtection="1">
      <alignment horizontal="right" vertical="center"/>
      <protection hidden="1"/>
    </xf>
    <xf numFmtId="171" fontId="22" fillId="23" borderId="11" xfId="53" applyFont="1" applyFill="1" applyBorder="1" applyAlignment="1" applyProtection="1">
      <alignment horizontal="right" vertical="center"/>
      <protection hidden="1"/>
    </xf>
    <xf numFmtId="171" fontId="23" fillId="0" borderId="0" xfId="0" applyNumberFormat="1" applyFont="1" applyAlignment="1">
      <alignment vertical="center"/>
    </xf>
    <xf numFmtId="39" fontId="27" fillId="14" borderId="14" xfId="49" applyNumberFormat="1" applyFont="1" applyFill="1" applyBorder="1" applyAlignment="1" applyProtection="1">
      <alignment horizontal="center" vertical="center" wrapText="1"/>
      <protection hidden="1"/>
    </xf>
    <xf numFmtId="39" fontId="27" fillId="14" borderId="11" xfId="49" applyNumberFormat="1" applyFont="1" applyFill="1" applyBorder="1" applyAlignment="1" applyProtection="1">
      <alignment horizontal="center" vertical="center"/>
      <protection hidden="1"/>
    </xf>
    <xf numFmtId="2" fontId="26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171" fontId="21" fillId="23" borderId="10" xfId="53" applyFont="1" applyFill="1" applyBorder="1" applyAlignment="1" applyProtection="1">
      <alignment vertical="center"/>
      <protection hidden="1"/>
    </xf>
    <xf numFmtId="171" fontId="22" fillId="23" borderId="10" xfId="53" applyFont="1" applyFill="1" applyBorder="1" applyAlignment="1" applyProtection="1">
      <alignment vertical="center"/>
      <protection hidden="1"/>
    </xf>
    <xf numFmtId="0" fontId="27" fillId="14" borderId="15" xfId="49" applyFont="1" applyFill="1" applyBorder="1" applyAlignment="1" applyProtection="1">
      <alignment horizontal="center" vertical="center"/>
      <protection hidden="1"/>
    </xf>
    <xf numFmtId="0" fontId="27" fillId="14" borderId="10" xfId="49" applyFont="1" applyFill="1" applyBorder="1" applyAlignment="1" applyProtection="1">
      <alignment horizontal="center" vertical="center"/>
      <protection hidden="1"/>
    </xf>
    <xf numFmtId="39" fontId="27" fillId="14" borderId="10" xfId="49" applyNumberFormat="1" applyFont="1" applyFill="1" applyBorder="1" applyAlignment="1" applyProtection="1">
      <alignment horizontal="center" vertical="center"/>
      <protection hidden="1"/>
    </xf>
    <xf numFmtId="2" fontId="27" fillId="14" borderId="10" xfId="49" applyNumberFormat="1" applyFont="1" applyFill="1" applyBorder="1" applyAlignment="1" applyProtection="1">
      <alignment horizontal="center" vertical="center"/>
      <protection hidden="1"/>
    </xf>
    <xf numFmtId="10" fontId="22" fillId="23" borderId="10" xfId="53" applyNumberFormat="1" applyFont="1" applyFill="1" applyBorder="1" applyAlignment="1" applyProtection="1">
      <alignment horizontal="right" vertical="center" indent="1"/>
      <protection hidden="1"/>
    </xf>
    <xf numFmtId="10" fontId="21" fillId="0" borderId="10" xfId="53" applyNumberFormat="1" applyFont="1" applyBorder="1" applyAlignment="1" applyProtection="1">
      <alignment horizontal="right" vertical="center" indent="1"/>
      <protection hidden="1"/>
    </xf>
    <xf numFmtId="10" fontId="22" fillId="23" borderId="12" xfId="53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9" fontId="27" fillId="14" borderId="15" xfId="49" applyNumberFormat="1" applyFont="1" applyFill="1" applyBorder="1" applyAlignment="1" applyProtection="1">
      <alignment horizontal="center" vertical="center" wrapText="1"/>
      <protection hidden="1"/>
    </xf>
    <xf numFmtId="39" fontId="27" fillId="14" borderId="10" xfId="49" applyNumberFormat="1" applyFont="1" applyFill="1" applyBorder="1" applyAlignment="1" applyProtection="1">
      <alignment horizontal="center" vertical="center" wrapText="1"/>
      <protection hidden="1"/>
    </xf>
    <xf numFmtId="39" fontId="27" fillId="14" borderId="15" xfId="49" applyNumberFormat="1" applyFont="1" applyFill="1" applyBorder="1" applyAlignment="1" applyProtection="1">
      <alignment horizontal="center" vertical="center"/>
      <protection hidden="1"/>
    </xf>
    <xf numFmtId="0" fontId="20" fillId="0" borderId="16" xfId="49" applyFont="1" applyBorder="1" applyAlignment="1" applyProtection="1">
      <alignment horizontal="right"/>
      <protection hidden="1"/>
    </xf>
    <xf numFmtId="0" fontId="28" fillId="0" borderId="0" xfId="49" applyFont="1" applyBorder="1" applyAlignment="1" applyProtection="1">
      <alignment horizontal="center"/>
      <protection hidden="1"/>
    </xf>
    <xf numFmtId="0" fontId="24" fillId="0" borderId="0" xfId="49" applyFont="1" applyBorder="1" applyAlignment="1" applyProtection="1">
      <alignment horizontal="center"/>
      <protection hidden="1"/>
    </xf>
    <xf numFmtId="0" fontId="25" fillId="0" borderId="0" xfId="49" applyFont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PageLayoutView="0" workbookViewId="0" topLeftCell="A67">
      <selection activeCell="K9" sqref="K9"/>
    </sheetView>
  </sheetViews>
  <sheetFormatPr defaultColWidth="9.140625" defaultRowHeight="12.75"/>
  <cols>
    <col min="1" max="1" width="29.7109375" style="1" bestFit="1" customWidth="1"/>
    <col min="2" max="5" width="14.7109375" style="1" customWidth="1"/>
    <col min="6" max="6" width="10.7109375" style="22" customWidth="1"/>
    <col min="7" max="9" width="14.7109375" style="1" customWidth="1"/>
    <col min="10" max="10" width="10.7109375" style="1" customWidth="1"/>
    <col min="11" max="11" width="14.7109375" style="1" customWidth="1"/>
    <col min="12" max="12" width="16.7109375" style="1" customWidth="1"/>
    <col min="13" max="16384" width="9.140625" style="1" customWidth="1"/>
  </cols>
  <sheetData>
    <row r="1" spans="1:14" ht="20.25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2" ht="18">
      <c r="A4" s="3" t="s">
        <v>57</v>
      </c>
      <c r="B4" s="4"/>
      <c r="C4" s="4"/>
      <c r="D4" s="5"/>
      <c r="E4" s="5"/>
      <c r="F4" s="21"/>
      <c r="G4" s="5"/>
      <c r="H4" s="5"/>
      <c r="I4" s="6"/>
      <c r="J4" s="6"/>
      <c r="K4" s="5"/>
      <c r="L4" s="5"/>
    </row>
    <row r="5" spans="1:12" ht="18">
      <c r="A5" s="3" t="s">
        <v>97</v>
      </c>
      <c r="B5" s="4"/>
      <c r="C5" s="4"/>
      <c r="D5" s="5"/>
      <c r="E5" s="5"/>
      <c r="F5" s="21"/>
      <c r="G5" s="5"/>
      <c r="H5" s="5"/>
      <c r="I5" s="6"/>
      <c r="J5" s="6"/>
      <c r="K5" s="5"/>
      <c r="L5" s="5"/>
    </row>
    <row r="6" spans="1:12" ht="13.5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8" customHeight="1" thickTop="1">
      <c r="A7" s="27" t="s">
        <v>6</v>
      </c>
      <c r="B7" s="44" t="s">
        <v>7</v>
      </c>
      <c r="C7" s="44"/>
      <c r="D7" s="44" t="s">
        <v>85</v>
      </c>
      <c r="E7" s="44"/>
      <c r="F7" s="44"/>
      <c r="G7" s="42" t="s">
        <v>87</v>
      </c>
      <c r="H7" s="44" t="s">
        <v>96</v>
      </c>
      <c r="I7" s="44"/>
      <c r="J7" s="44"/>
      <c r="K7" s="42" t="s">
        <v>93</v>
      </c>
      <c r="L7" s="19" t="s">
        <v>94</v>
      </c>
    </row>
    <row r="8" spans="1:12" ht="18" customHeight="1">
      <c r="A8" s="28" t="s">
        <v>9</v>
      </c>
      <c r="B8" s="29" t="s">
        <v>5</v>
      </c>
      <c r="C8" s="29" t="s">
        <v>90</v>
      </c>
      <c r="D8" s="29" t="s">
        <v>88</v>
      </c>
      <c r="E8" s="29" t="s">
        <v>91</v>
      </c>
      <c r="F8" s="30" t="s">
        <v>86</v>
      </c>
      <c r="G8" s="43"/>
      <c r="H8" s="29" t="s">
        <v>88</v>
      </c>
      <c r="I8" s="29" t="s">
        <v>89</v>
      </c>
      <c r="J8" s="29" t="s">
        <v>92</v>
      </c>
      <c r="K8" s="43"/>
      <c r="L8" s="20" t="s">
        <v>95</v>
      </c>
    </row>
    <row r="9" spans="1:12" ht="15" customHeight="1">
      <c r="A9" s="15" t="s">
        <v>0</v>
      </c>
      <c r="B9" s="16">
        <f aca="true" t="shared" si="0" ref="B9:I9">SUM(B10:B11)</f>
        <v>12000000</v>
      </c>
      <c r="C9" s="16">
        <f t="shared" si="0"/>
        <v>12000000</v>
      </c>
      <c r="D9" s="16">
        <f t="shared" si="0"/>
        <v>1626076.16</v>
      </c>
      <c r="E9" s="16">
        <f t="shared" si="0"/>
        <v>9800886.62</v>
      </c>
      <c r="F9" s="31">
        <f>E9/E$82</f>
        <v>0.025240905211145838</v>
      </c>
      <c r="G9" s="26">
        <f>C9-E9</f>
        <v>2199113.380000001</v>
      </c>
      <c r="H9" s="16">
        <f t="shared" si="0"/>
        <v>1897517.07</v>
      </c>
      <c r="I9" s="16">
        <f t="shared" si="0"/>
        <v>9437147.309999999</v>
      </c>
      <c r="J9" s="31">
        <f>I9/I$82</f>
        <v>0.029057422455183432</v>
      </c>
      <c r="K9" s="26">
        <f>C9-I9</f>
        <v>2562852.6900000013</v>
      </c>
      <c r="L9" s="17">
        <f>SUM(L10:L11)</f>
        <v>0</v>
      </c>
    </row>
    <row r="10" spans="1:12" ht="15" customHeight="1">
      <c r="A10" s="8" t="s">
        <v>10</v>
      </c>
      <c r="B10" s="9">
        <v>11166000</v>
      </c>
      <c r="C10" s="9">
        <v>11166000</v>
      </c>
      <c r="D10" s="10">
        <v>1493620.16</v>
      </c>
      <c r="E10" s="10">
        <v>9156079.67</v>
      </c>
      <c r="F10" s="32">
        <f>E10/E$82</f>
        <v>0.02358028901023747</v>
      </c>
      <c r="G10" s="10">
        <f>C10-E10</f>
        <v>2009920.33</v>
      </c>
      <c r="H10" s="10">
        <v>1765061.07</v>
      </c>
      <c r="I10" s="10">
        <v>8792340.36</v>
      </c>
      <c r="J10" s="32">
        <f>I10/I$82</f>
        <v>0.02707203139020192</v>
      </c>
      <c r="K10" s="10">
        <f>C10-I10</f>
        <v>2373659.6400000006</v>
      </c>
      <c r="L10" s="11"/>
    </row>
    <row r="11" spans="1:12" ht="15" customHeight="1">
      <c r="A11" s="8" t="s">
        <v>25</v>
      </c>
      <c r="B11" s="9">
        <v>834000</v>
      </c>
      <c r="C11" s="9">
        <v>834000</v>
      </c>
      <c r="D11" s="10">
        <v>132456</v>
      </c>
      <c r="E11" s="10">
        <v>644806.95</v>
      </c>
      <c r="F11" s="32">
        <f>E11/E$82</f>
        <v>0.0016606162009083678</v>
      </c>
      <c r="G11" s="10">
        <f aca="true" t="shared" si="1" ref="G11:G74">C11-E11</f>
        <v>189193.05000000005</v>
      </c>
      <c r="H11" s="10">
        <v>132456</v>
      </c>
      <c r="I11" s="10">
        <v>644806.95</v>
      </c>
      <c r="J11" s="32">
        <f aca="true" t="shared" si="2" ref="J11:J74">I11/I$82</f>
        <v>0.0019853910649815154</v>
      </c>
      <c r="K11" s="10">
        <f aca="true" t="shared" si="3" ref="K11:K74">C11-I11</f>
        <v>189193.05000000005</v>
      </c>
      <c r="L11" s="11"/>
    </row>
    <row r="12" spans="1:12" ht="15" customHeight="1">
      <c r="A12" s="15" t="s">
        <v>1</v>
      </c>
      <c r="B12" s="16">
        <f aca="true" t="shared" si="4" ref="B12:L12">SUM(B13:B13)</f>
        <v>5990900</v>
      </c>
      <c r="C12" s="16">
        <f t="shared" si="4"/>
        <v>5990900</v>
      </c>
      <c r="D12" s="16">
        <f t="shared" si="4"/>
        <v>992916.11</v>
      </c>
      <c r="E12" s="16">
        <f t="shared" si="4"/>
        <v>4716412.17</v>
      </c>
      <c r="F12" s="31">
        <f aca="true" t="shared" si="5" ref="F12:F75">E12/E$82</f>
        <v>0.012146504406727304</v>
      </c>
      <c r="G12" s="26">
        <f t="shared" si="1"/>
        <v>1274487.83</v>
      </c>
      <c r="H12" s="16">
        <f t="shared" si="4"/>
        <v>998267.26</v>
      </c>
      <c r="I12" s="16">
        <f t="shared" si="4"/>
        <v>4693121.95</v>
      </c>
      <c r="J12" s="31">
        <f t="shared" si="2"/>
        <v>0.0144503442253509</v>
      </c>
      <c r="K12" s="26">
        <f t="shared" si="3"/>
        <v>1297778.0499999998</v>
      </c>
      <c r="L12" s="17">
        <f t="shared" si="4"/>
        <v>0</v>
      </c>
    </row>
    <row r="13" spans="1:12" ht="15" customHeight="1">
      <c r="A13" s="8" t="s">
        <v>2</v>
      </c>
      <c r="B13" s="9">
        <v>5990900</v>
      </c>
      <c r="C13" s="9">
        <v>5990900</v>
      </c>
      <c r="D13" s="10">
        <v>992916.11</v>
      </c>
      <c r="E13" s="10">
        <v>4716412.17</v>
      </c>
      <c r="F13" s="32">
        <f t="shared" si="5"/>
        <v>0.012146504406727304</v>
      </c>
      <c r="G13" s="10">
        <f t="shared" si="1"/>
        <v>1274487.83</v>
      </c>
      <c r="H13" s="10">
        <v>998267.26</v>
      </c>
      <c r="I13" s="10">
        <v>4693121.95</v>
      </c>
      <c r="J13" s="32">
        <f t="shared" si="2"/>
        <v>0.0144503442253509</v>
      </c>
      <c r="K13" s="10">
        <f t="shared" si="3"/>
        <v>1297778.0499999998</v>
      </c>
      <c r="L13" s="11"/>
    </row>
    <row r="14" spans="1:12" ht="15" customHeight="1">
      <c r="A14" s="15" t="s">
        <v>11</v>
      </c>
      <c r="B14" s="16">
        <f aca="true" t="shared" si="6" ref="B14:I14">SUM(B15:B20)</f>
        <v>45754400</v>
      </c>
      <c r="C14" s="16">
        <f t="shared" si="6"/>
        <v>46223765.21</v>
      </c>
      <c r="D14" s="16">
        <f t="shared" si="6"/>
        <v>5167943.76</v>
      </c>
      <c r="E14" s="16">
        <f t="shared" si="6"/>
        <v>37639510.08</v>
      </c>
      <c r="F14" s="31">
        <f t="shared" si="5"/>
        <v>0.09693564908551593</v>
      </c>
      <c r="G14" s="26">
        <f t="shared" si="1"/>
        <v>8584255.130000003</v>
      </c>
      <c r="H14" s="16">
        <f t="shared" si="6"/>
        <v>6875355.720000002</v>
      </c>
      <c r="I14" s="16">
        <f t="shared" si="6"/>
        <v>32394686.680000003</v>
      </c>
      <c r="J14" s="31">
        <f t="shared" si="2"/>
        <v>0.09974477087653555</v>
      </c>
      <c r="K14" s="26">
        <f t="shared" si="3"/>
        <v>13829078.529999997</v>
      </c>
      <c r="L14" s="17">
        <f>SUM(L15:L20)</f>
        <v>0</v>
      </c>
    </row>
    <row r="15" spans="1:12" ht="15" customHeight="1">
      <c r="A15" s="8" t="s">
        <v>12</v>
      </c>
      <c r="B15" s="9">
        <v>16390500</v>
      </c>
      <c r="C15" s="9">
        <v>16080485.21</v>
      </c>
      <c r="D15" s="10">
        <v>2019288.99</v>
      </c>
      <c r="E15" s="10">
        <v>12670041.73</v>
      </c>
      <c r="F15" s="32">
        <f t="shared" si="5"/>
        <v>0.03263003998797328</v>
      </c>
      <c r="G15" s="10">
        <f t="shared" si="1"/>
        <v>3410443.4800000004</v>
      </c>
      <c r="H15" s="10">
        <v>2306515.99</v>
      </c>
      <c r="I15" s="10">
        <v>11503711.77</v>
      </c>
      <c r="J15" s="32">
        <f t="shared" si="2"/>
        <v>0.035420472068858275</v>
      </c>
      <c r="K15" s="10">
        <f t="shared" si="3"/>
        <v>4576773.440000001</v>
      </c>
      <c r="L15" s="11"/>
    </row>
    <row r="16" spans="1:12" ht="15" customHeight="1">
      <c r="A16" s="8" t="s">
        <v>13</v>
      </c>
      <c r="B16" s="9">
        <v>9959000</v>
      </c>
      <c r="C16" s="9">
        <v>10304781</v>
      </c>
      <c r="D16" s="10">
        <v>1816989.42</v>
      </c>
      <c r="E16" s="10">
        <v>8384607.18</v>
      </c>
      <c r="F16" s="32">
        <f t="shared" si="5"/>
        <v>0.021593462231386657</v>
      </c>
      <c r="G16" s="10">
        <f t="shared" si="1"/>
        <v>1920173.8200000003</v>
      </c>
      <c r="H16" s="10">
        <v>1768392.55</v>
      </c>
      <c r="I16" s="10">
        <v>7800810.82</v>
      </c>
      <c r="J16" s="32">
        <f t="shared" si="2"/>
        <v>0.024019065088611607</v>
      </c>
      <c r="K16" s="10">
        <f t="shared" si="3"/>
        <v>2503970.1799999997</v>
      </c>
      <c r="L16" s="11"/>
    </row>
    <row r="17" spans="1:12" ht="15" customHeight="1">
      <c r="A17" s="8" t="s">
        <v>14</v>
      </c>
      <c r="B17" s="9">
        <v>2930000</v>
      </c>
      <c r="C17" s="9">
        <v>2930000</v>
      </c>
      <c r="D17" s="10">
        <v>153837.1</v>
      </c>
      <c r="E17" s="10">
        <v>1561798.7</v>
      </c>
      <c r="F17" s="32">
        <f t="shared" si="5"/>
        <v>0.004022208854568996</v>
      </c>
      <c r="G17" s="10">
        <f t="shared" si="1"/>
        <v>1368201.3</v>
      </c>
      <c r="H17" s="10">
        <v>313235.02</v>
      </c>
      <c r="I17" s="10">
        <v>1463887.58</v>
      </c>
      <c r="J17" s="32">
        <f t="shared" si="2"/>
        <v>0.0045073790247909295</v>
      </c>
      <c r="K17" s="10">
        <f t="shared" si="3"/>
        <v>1466112.42</v>
      </c>
      <c r="L17" s="11"/>
    </row>
    <row r="18" spans="1:12" ht="15" customHeight="1">
      <c r="A18" s="8" t="s">
        <v>15</v>
      </c>
      <c r="B18" s="9">
        <v>14861900</v>
      </c>
      <c r="C18" s="9">
        <v>15463280</v>
      </c>
      <c r="D18" s="10">
        <v>1041369.03</v>
      </c>
      <c r="E18" s="10">
        <v>14360731.6</v>
      </c>
      <c r="F18" s="32">
        <f t="shared" si="5"/>
        <v>0.03698419124027238</v>
      </c>
      <c r="G18" s="10">
        <f t="shared" si="1"/>
        <v>1102548.4000000004</v>
      </c>
      <c r="H18" s="10">
        <v>2350457.22</v>
      </c>
      <c r="I18" s="10">
        <v>10965562.34</v>
      </c>
      <c r="J18" s="32">
        <f t="shared" si="2"/>
        <v>0.033763484547326604</v>
      </c>
      <c r="K18" s="10">
        <f t="shared" si="3"/>
        <v>4497717.66</v>
      </c>
      <c r="L18" s="11"/>
    </row>
    <row r="19" spans="1:12" ht="15" customHeight="1">
      <c r="A19" s="8" t="s">
        <v>16</v>
      </c>
      <c r="B19" s="9">
        <v>550000</v>
      </c>
      <c r="C19" s="9">
        <v>565219</v>
      </c>
      <c r="D19" s="10">
        <v>0</v>
      </c>
      <c r="E19" s="10">
        <v>0</v>
      </c>
      <c r="F19" s="32">
        <f t="shared" si="5"/>
        <v>0</v>
      </c>
      <c r="G19" s="10">
        <f t="shared" si="1"/>
        <v>565219</v>
      </c>
      <c r="H19" s="10">
        <v>0</v>
      </c>
      <c r="I19" s="10">
        <v>0</v>
      </c>
      <c r="J19" s="32">
        <f t="shared" si="2"/>
        <v>0</v>
      </c>
      <c r="K19" s="10">
        <f t="shared" si="3"/>
        <v>565219</v>
      </c>
      <c r="L19" s="11"/>
    </row>
    <row r="20" spans="1:12" ht="15" customHeight="1">
      <c r="A20" s="8" t="s">
        <v>17</v>
      </c>
      <c r="B20" s="9">
        <v>1063000</v>
      </c>
      <c r="C20" s="9">
        <v>880000</v>
      </c>
      <c r="D20" s="10">
        <v>136459.22</v>
      </c>
      <c r="E20" s="10">
        <v>662330.87</v>
      </c>
      <c r="F20" s="32">
        <f t="shared" si="5"/>
        <v>0.0017057467713146302</v>
      </c>
      <c r="G20" s="10">
        <f t="shared" si="1"/>
        <v>217669.13</v>
      </c>
      <c r="H20" s="10">
        <v>136754.94</v>
      </c>
      <c r="I20" s="10">
        <v>660714.17</v>
      </c>
      <c r="J20" s="32">
        <f t="shared" si="2"/>
        <v>0.002034370146948134</v>
      </c>
      <c r="K20" s="10">
        <f t="shared" si="3"/>
        <v>219285.82999999996</v>
      </c>
      <c r="L20" s="11"/>
    </row>
    <row r="21" spans="1:12" ht="15" customHeight="1">
      <c r="A21" s="15" t="s">
        <v>18</v>
      </c>
      <c r="B21" s="16">
        <f aca="true" t="shared" si="7" ref="B21:I21">SUM(B22:B23)</f>
        <v>9739000</v>
      </c>
      <c r="C21" s="16">
        <f t="shared" si="7"/>
        <v>10332937</v>
      </c>
      <c r="D21" s="16">
        <f t="shared" si="7"/>
        <v>1602529.6199999999</v>
      </c>
      <c r="E21" s="16">
        <f t="shared" si="7"/>
        <v>8226819.54</v>
      </c>
      <c r="F21" s="31">
        <f t="shared" si="5"/>
        <v>0.021187100743987837</v>
      </c>
      <c r="G21" s="26">
        <f t="shared" si="1"/>
        <v>2106117.46</v>
      </c>
      <c r="H21" s="16">
        <f t="shared" si="7"/>
        <v>1620179.2</v>
      </c>
      <c r="I21" s="16">
        <f t="shared" si="7"/>
        <v>8103006.779999999</v>
      </c>
      <c r="J21" s="31">
        <f t="shared" si="2"/>
        <v>0.024949540727649783</v>
      </c>
      <c r="K21" s="26">
        <f t="shared" si="3"/>
        <v>2229930.2200000007</v>
      </c>
      <c r="L21" s="17">
        <f>SUM(L22:L23)</f>
        <v>0</v>
      </c>
    </row>
    <row r="22" spans="1:12" ht="15" customHeight="1">
      <c r="A22" s="8" t="s">
        <v>19</v>
      </c>
      <c r="B22" s="9">
        <v>8642000</v>
      </c>
      <c r="C22" s="9">
        <v>8944400</v>
      </c>
      <c r="D22" s="10">
        <v>1409896.69</v>
      </c>
      <c r="E22" s="10">
        <v>7037049.07</v>
      </c>
      <c r="F22" s="32">
        <f t="shared" si="5"/>
        <v>0.018123002074076845</v>
      </c>
      <c r="G22" s="10">
        <f t="shared" si="1"/>
        <v>1907350.9299999997</v>
      </c>
      <c r="H22" s="10">
        <v>1437181.04</v>
      </c>
      <c r="I22" s="10">
        <v>6943832.05</v>
      </c>
      <c r="J22" s="32">
        <f t="shared" si="2"/>
        <v>0.021380386965125422</v>
      </c>
      <c r="K22" s="10">
        <f t="shared" si="3"/>
        <v>2000567.9500000002</v>
      </c>
      <c r="L22" s="11"/>
    </row>
    <row r="23" spans="1:12" ht="15" customHeight="1">
      <c r="A23" s="8" t="s">
        <v>20</v>
      </c>
      <c r="B23" s="9">
        <v>1097000</v>
      </c>
      <c r="C23" s="9">
        <v>1388537</v>
      </c>
      <c r="D23" s="10">
        <v>192632.93</v>
      </c>
      <c r="E23" s="10">
        <v>1189770.47</v>
      </c>
      <c r="F23" s="32">
        <f t="shared" si="5"/>
        <v>0.0030640986699109916</v>
      </c>
      <c r="G23" s="10">
        <f t="shared" si="1"/>
        <v>198766.53000000003</v>
      </c>
      <c r="H23" s="10">
        <v>182998.16</v>
      </c>
      <c r="I23" s="10">
        <v>1159174.73</v>
      </c>
      <c r="J23" s="32">
        <f t="shared" si="2"/>
        <v>0.0035691537625243655</v>
      </c>
      <c r="K23" s="10">
        <f t="shared" si="3"/>
        <v>229362.27000000002</v>
      </c>
      <c r="L23" s="11"/>
    </row>
    <row r="24" spans="1:12" ht="15" customHeight="1">
      <c r="A24" s="15" t="s">
        <v>21</v>
      </c>
      <c r="B24" s="16">
        <f aca="true" t="shared" si="8" ref="B24:I24">SUM(B25:B30)</f>
        <v>14668300</v>
      </c>
      <c r="C24" s="16">
        <f t="shared" si="8"/>
        <v>15803719.35</v>
      </c>
      <c r="D24" s="16">
        <f t="shared" si="8"/>
        <v>1308308.4899999998</v>
      </c>
      <c r="E24" s="16">
        <f t="shared" si="8"/>
        <v>13518929.53</v>
      </c>
      <c r="F24" s="31">
        <f t="shared" si="5"/>
        <v>0.03481623980085287</v>
      </c>
      <c r="G24" s="26">
        <f t="shared" si="1"/>
        <v>2284789.8200000003</v>
      </c>
      <c r="H24" s="16">
        <f t="shared" si="8"/>
        <v>2367435.5700000003</v>
      </c>
      <c r="I24" s="16">
        <f t="shared" si="8"/>
        <v>12419560.43</v>
      </c>
      <c r="J24" s="31">
        <f t="shared" si="2"/>
        <v>0.03824041336514748</v>
      </c>
      <c r="K24" s="26">
        <f t="shared" si="3"/>
        <v>3384158.92</v>
      </c>
      <c r="L24" s="17">
        <f>SUM(L25:L30)</f>
        <v>0</v>
      </c>
    </row>
    <row r="25" spans="1:12" ht="15" customHeight="1">
      <c r="A25" s="8" t="s">
        <v>22</v>
      </c>
      <c r="B25" s="9">
        <v>774000</v>
      </c>
      <c r="C25" s="9">
        <v>1118139.99</v>
      </c>
      <c r="D25" s="10">
        <v>-243024.98</v>
      </c>
      <c r="E25" s="10">
        <v>589986.83</v>
      </c>
      <c r="F25" s="32">
        <f t="shared" si="5"/>
        <v>0.0015194341317514817</v>
      </c>
      <c r="G25" s="10">
        <f t="shared" si="1"/>
        <v>528153.16</v>
      </c>
      <c r="H25" s="10">
        <v>122739.06</v>
      </c>
      <c r="I25" s="10">
        <v>553420.84</v>
      </c>
      <c r="J25" s="32">
        <f t="shared" si="2"/>
        <v>0.0017040089144674461</v>
      </c>
      <c r="K25" s="10">
        <f t="shared" si="3"/>
        <v>564719.15</v>
      </c>
      <c r="L25" s="11"/>
    </row>
    <row r="26" spans="1:12" ht="15" customHeight="1">
      <c r="A26" s="8" t="s">
        <v>62</v>
      </c>
      <c r="B26" s="9">
        <v>114100</v>
      </c>
      <c r="C26" s="9">
        <v>114100</v>
      </c>
      <c r="D26" s="10">
        <v>0</v>
      </c>
      <c r="E26" s="10">
        <v>107271.2</v>
      </c>
      <c r="F26" s="32">
        <f t="shared" si="5"/>
        <v>0.00027626298477533733</v>
      </c>
      <c r="G26" s="10">
        <f t="shared" si="1"/>
        <v>6828.800000000003</v>
      </c>
      <c r="H26" s="10">
        <v>5670</v>
      </c>
      <c r="I26" s="10">
        <v>104436.2</v>
      </c>
      <c r="J26" s="32">
        <f t="shared" si="2"/>
        <v>0.0003215639942165985</v>
      </c>
      <c r="K26" s="10">
        <f t="shared" si="3"/>
        <v>9663.800000000003</v>
      </c>
      <c r="L26" s="11"/>
    </row>
    <row r="27" spans="1:12" ht="15" customHeight="1">
      <c r="A27" s="8" t="s">
        <v>56</v>
      </c>
      <c r="B27" s="9">
        <v>751800</v>
      </c>
      <c r="C27" s="9">
        <v>754800</v>
      </c>
      <c r="D27" s="10">
        <v>152070.13</v>
      </c>
      <c r="E27" s="10">
        <v>507152.57</v>
      </c>
      <c r="F27" s="32">
        <f t="shared" si="5"/>
        <v>0.001306105298763165</v>
      </c>
      <c r="G27" s="10">
        <f t="shared" si="1"/>
        <v>247647.43</v>
      </c>
      <c r="H27" s="10">
        <v>86492.07</v>
      </c>
      <c r="I27" s="10">
        <v>392307.57</v>
      </c>
      <c r="J27" s="32">
        <f t="shared" si="2"/>
        <v>0.0012079335438344924</v>
      </c>
      <c r="K27" s="10">
        <f t="shared" si="3"/>
        <v>362492.43</v>
      </c>
      <c r="L27" s="11"/>
    </row>
    <row r="28" spans="1:12" ht="15" customHeight="1">
      <c r="A28" s="8" t="s">
        <v>23</v>
      </c>
      <c r="B28" s="9">
        <v>11838100</v>
      </c>
      <c r="C28" s="9">
        <v>12613615.91</v>
      </c>
      <c r="D28" s="10">
        <v>1259236.94</v>
      </c>
      <c r="E28" s="10">
        <v>11302144.19</v>
      </c>
      <c r="F28" s="32">
        <f t="shared" si="5"/>
        <v>0.029107198281464526</v>
      </c>
      <c r="G28" s="10">
        <f t="shared" si="1"/>
        <v>1311471.7200000007</v>
      </c>
      <c r="H28" s="10">
        <v>2072574.76</v>
      </c>
      <c r="I28" s="10">
        <v>10535855.72</v>
      </c>
      <c r="J28" s="32">
        <f t="shared" si="2"/>
        <v>0.03244039756150642</v>
      </c>
      <c r="K28" s="10">
        <f t="shared" si="3"/>
        <v>2077760.1899999995</v>
      </c>
      <c r="L28" s="11"/>
    </row>
    <row r="29" spans="1:12" ht="15" customHeight="1">
      <c r="A29" s="8" t="s">
        <v>31</v>
      </c>
      <c r="B29" s="9">
        <v>1190300</v>
      </c>
      <c r="C29" s="9">
        <v>1203063.45</v>
      </c>
      <c r="D29" s="10">
        <v>140026.4</v>
      </c>
      <c r="E29" s="10">
        <v>1012374.74</v>
      </c>
      <c r="F29" s="32">
        <f t="shared" si="5"/>
        <v>0.0026072391040983614</v>
      </c>
      <c r="G29" s="10">
        <f t="shared" si="1"/>
        <v>190688.70999999996</v>
      </c>
      <c r="H29" s="10">
        <v>79959.68</v>
      </c>
      <c r="I29" s="10">
        <v>833540.1</v>
      </c>
      <c r="J29" s="32">
        <f t="shared" si="2"/>
        <v>0.002566509351122532</v>
      </c>
      <c r="K29" s="10">
        <f t="shared" si="3"/>
        <v>369523.35</v>
      </c>
      <c r="L29" s="11"/>
    </row>
    <row r="30" spans="1:12" ht="15" customHeight="1">
      <c r="A30" s="8" t="s">
        <v>82</v>
      </c>
      <c r="B30" s="9">
        <v>0</v>
      </c>
      <c r="C30" s="9">
        <v>0</v>
      </c>
      <c r="D30" s="10">
        <v>0</v>
      </c>
      <c r="E30" s="10">
        <v>0</v>
      </c>
      <c r="F30" s="32">
        <f t="shared" si="5"/>
        <v>0</v>
      </c>
      <c r="G30" s="10">
        <f t="shared" si="1"/>
        <v>0</v>
      </c>
      <c r="H30" s="10">
        <v>0</v>
      </c>
      <c r="I30" s="10">
        <v>0</v>
      </c>
      <c r="J30" s="32">
        <f t="shared" si="2"/>
        <v>0</v>
      </c>
      <c r="K30" s="10">
        <f t="shared" si="3"/>
        <v>0</v>
      </c>
      <c r="L30" s="11"/>
    </row>
    <row r="31" spans="1:12" ht="15" customHeight="1">
      <c r="A31" s="15" t="s">
        <v>24</v>
      </c>
      <c r="B31" s="16">
        <f aca="true" t="shared" si="9" ref="B31:L31">SUM(B32)</f>
        <v>2723000</v>
      </c>
      <c r="C31" s="16">
        <f t="shared" si="9"/>
        <v>2723000</v>
      </c>
      <c r="D31" s="16">
        <f t="shared" si="9"/>
        <v>433921.92</v>
      </c>
      <c r="E31" s="16">
        <f t="shared" si="9"/>
        <v>2076437.07</v>
      </c>
      <c r="F31" s="31">
        <f t="shared" si="5"/>
        <v>0.005347592854898203</v>
      </c>
      <c r="G31" s="26">
        <f t="shared" si="1"/>
        <v>646562.9299999999</v>
      </c>
      <c r="H31" s="16">
        <f t="shared" si="9"/>
        <v>433921.92</v>
      </c>
      <c r="I31" s="16">
        <f t="shared" si="9"/>
        <v>2076437.07</v>
      </c>
      <c r="J31" s="31">
        <f t="shared" si="2"/>
        <v>0.006393447846327335</v>
      </c>
      <c r="K31" s="26">
        <f t="shared" si="3"/>
        <v>646562.9299999999</v>
      </c>
      <c r="L31" s="17">
        <f t="shared" si="9"/>
        <v>0</v>
      </c>
    </row>
    <row r="32" spans="1:12" ht="15" customHeight="1">
      <c r="A32" s="8" t="s">
        <v>25</v>
      </c>
      <c r="B32" s="9">
        <v>2723000</v>
      </c>
      <c r="C32" s="9">
        <v>2723000</v>
      </c>
      <c r="D32" s="10">
        <v>433921.92</v>
      </c>
      <c r="E32" s="10">
        <v>2076437.07</v>
      </c>
      <c r="F32" s="32">
        <f t="shared" si="5"/>
        <v>0.005347592854898203</v>
      </c>
      <c r="G32" s="10">
        <f t="shared" si="1"/>
        <v>646562.9299999999</v>
      </c>
      <c r="H32" s="10">
        <v>433921.92</v>
      </c>
      <c r="I32" s="10">
        <v>2076437.07</v>
      </c>
      <c r="J32" s="32">
        <f t="shared" si="2"/>
        <v>0.006393447846327335</v>
      </c>
      <c r="K32" s="10">
        <f t="shared" si="3"/>
        <v>646562.9299999999</v>
      </c>
      <c r="L32" s="11"/>
    </row>
    <row r="33" spans="1:12" ht="15" customHeight="1">
      <c r="A33" s="15" t="s">
        <v>26</v>
      </c>
      <c r="B33" s="16">
        <f aca="true" t="shared" si="10" ref="B33:I33">SUM(B34:B37)</f>
        <v>99303100</v>
      </c>
      <c r="C33" s="16">
        <f t="shared" si="10"/>
        <v>104091191.53</v>
      </c>
      <c r="D33" s="16">
        <f t="shared" si="10"/>
        <v>11687437.739999998</v>
      </c>
      <c r="E33" s="16">
        <f t="shared" si="10"/>
        <v>89402713.23</v>
      </c>
      <c r="F33" s="31">
        <f t="shared" si="5"/>
        <v>0.2302450275929918</v>
      </c>
      <c r="G33" s="26">
        <f t="shared" si="1"/>
        <v>14688478.299999997</v>
      </c>
      <c r="H33" s="16">
        <f t="shared" si="10"/>
        <v>19530838.81</v>
      </c>
      <c r="I33" s="16">
        <f t="shared" si="10"/>
        <v>81594273.41000001</v>
      </c>
      <c r="J33" s="31">
        <f t="shared" si="2"/>
        <v>0.2512326230073557</v>
      </c>
      <c r="K33" s="26">
        <f t="shared" si="3"/>
        <v>22496918.11999999</v>
      </c>
      <c r="L33" s="17">
        <f>SUM(L34:L37)</f>
        <v>0</v>
      </c>
    </row>
    <row r="34" spans="1:12" ht="15" customHeight="1">
      <c r="A34" s="8" t="s">
        <v>27</v>
      </c>
      <c r="B34" s="9">
        <v>58389900</v>
      </c>
      <c r="C34" s="9">
        <v>59029124.17</v>
      </c>
      <c r="D34" s="10">
        <v>7716502.55</v>
      </c>
      <c r="E34" s="10">
        <v>47123972.63</v>
      </c>
      <c r="F34" s="32">
        <f t="shared" si="5"/>
        <v>0.12136164537392241</v>
      </c>
      <c r="G34" s="10">
        <f t="shared" si="1"/>
        <v>11905151.54</v>
      </c>
      <c r="H34" s="10">
        <v>8868923.12</v>
      </c>
      <c r="I34" s="10">
        <v>44311916.88</v>
      </c>
      <c r="J34" s="32">
        <f t="shared" si="2"/>
        <v>0.13643848572934208</v>
      </c>
      <c r="K34" s="10">
        <f t="shared" si="3"/>
        <v>14717207.29</v>
      </c>
      <c r="L34" s="11"/>
    </row>
    <row r="35" spans="1:12" ht="15" customHeight="1">
      <c r="A35" s="8" t="s">
        <v>28</v>
      </c>
      <c r="B35" s="9">
        <v>37434100</v>
      </c>
      <c r="C35" s="9">
        <v>41089582.36</v>
      </c>
      <c r="D35" s="10">
        <v>3467683.51</v>
      </c>
      <c r="E35" s="10">
        <v>39660881.69</v>
      </c>
      <c r="F35" s="32">
        <f t="shared" si="5"/>
        <v>0.10214142803008566</v>
      </c>
      <c r="G35" s="10">
        <f t="shared" si="1"/>
        <v>1428700.6700000018</v>
      </c>
      <c r="H35" s="10">
        <v>10100684.78</v>
      </c>
      <c r="I35" s="10">
        <v>34743822.83</v>
      </c>
      <c r="J35" s="32">
        <f t="shared" si="2"/>
        <v>0.10697787207470823</v>
      </c>
      <c r="K35" s="10">
        <f t="shared" si="3"/>
        <v>6345759.530000001</v>
      </c>
      <c r="L35" s="11"/>
    </row>
    <row r="36" spans="1:12" ht="15" customHeight="1">
      <c r="A36" s="8" t="s">
        <v>29</v>
      </c>
      <c r="B36" s="9">
        <v>2051900</v>
      </c>
      <c r="C36" s="9">
        <v>1991900</v>
      </c>
      <c r="D36" s="10">
        <v>271332.42</v>
      </c>
      <c r="E36" s="10">
        <v>1392254.73</v>
      </c>
      <c r="F36" s="32">
        <f t="shared" si="5"/>
        <v>0.0035855704725721482</v>
      </c>
      <c r="G36" s="10">
        <f t="shared" si="1"/>
        <v>599645.27</v>
      </c>
      <c r="H36" s="10">
        <v>288646.93</v>
      </c>
      <c r="I36" s="10">
        <v>1371555.98</v>
      </c>
      <c r="J36" s="32">
        <f t="shared" si="2"/>
        <v>0.004223085665894212</v>
      </c>
      <c r="K36" s="10">
        <f t="shared" si="3"/>
        <v>620344.02</v>
      </c>
      <c r="L36" s="11"/>
    </row>
    <row r="37" spans="1:12" ht="15" customHeight="1">
      <c r="A37" s="8" t="s">
        <v>30</v>
      </c>
      <c r="B37" s="9">
        <v>1427200</v>
      </c>
      <c r="C37" s="9">
        <v>1980585</v>
      </c>
      <c r="D37" s="10">
        <v>231919.26</v>
      </c>
      <c r="E37" s="10">
        <v>1225604.18</v>
      </c>
      <c r="F37" s="32">
        <f t="shared" si="5"/>
        <v>0.0031563837164115794</v>
      </c>
      <c r="G37" s="10">
        <f t="shared" si="1"/>
        <v>754980.8200000001</v>
      </c>
      <c r="H37" s="10">
        <v>272583.98</v>
      </c>
      <c r="I37" s="10">
        <v>1166977.72</v>
      </c>
      <c r="J37" s="32">
        <f t="shared" si="2"/>
        <v>0.0035931795374111596</v>
      </c>
      <c r="K37" s="10">
        <f t="shared" si="3"/>
        <v>813607.28</v>
      </c>
      <c r="L37" s="11"/>
    </row>
    <row r="38" spans="1:12" ht="15" customHeight="1">
      <c r="A38" s="15" t="s">
        <v>58</v>
      </c>
      <c r="B38" s="16">
        <f aca="true" t="shared" si="11" ref="B38:L38">SUM(B39)</f>
        <v>791000</v>
      </c>
      <c r="C38" s="16">
        <f t="shared" si="11"/>
        <v>920600</v>
      </c>
      <c r="D38" s="16">
        <f t="shared" si="11"/>
        <v>24338.2</v>
      </c>
      <c r="E38" s="16">
        <f t="shared" si="11"/>
        <v>853504.61</v>
      </c>
      <c r="F38" s="31">
        <f t="shared" si="5"/>
        <v>0.0021980898048880805</v>
      </c>
      <c r="G38" s="26">
        <f t="shared" si="1"/>
        <v>67095.39000000001</v>
      </c>
      <c r="H38" s="16">
        <f t="shared" si="11"/>
        <v>125125.09</v>
      </c>
      <c r="I38" s="16">
        <f t="shared" si="11"/>
        <v>810143.74</v>
      </c>
      <c r="J38" s="31">
        <f t="shared" si="2"/>
        <v>0.0024944708532479497</v>
      </c>
      <c r="K38" s="26">
        <f t="shared" si="3"/>
        <v>110456.26000000001</v>
      </c>
      <c r="L38" s="17">
        <f t="shared" si="11"/>
        <v>0</v>
      </c>
    </row>
    <row r="39" spans="1:12" ht="15" customHeight="1">
      <c r="A39" s="8" t="s">
        <v>82</v>
      </c>
      <c r="B39" s="9">
        <v>791000</v>
      </c>
      <c r="C39" s="9">
        <v>920600</v>
      </c>
      <c r="D39" s="10">
        <v>24338.2</v>
      </c>
      <c r="E39" s="10">
        <v>853504.61</v>
      </c>
      <c r="F39" s="32">
        <f t="shared" si="5"/>
        <v>0.0021980898048880805</v>
      </c>
      <c r="G39" s="10">
        <f t="shared" si="1"/>
        <v>67095.39000000001</v>
      </c>
      <c r="H39" s="10">
        <v>125125.09</v>
      </c>
      <c r="I39" s="10">
        <v>810143.74</v>
      </c>
      <c r="J39" s="32">
        <f t="shared" si="2"/>
        <v>0.0024944708532479497</v>
      </c>
      <c r="K39" s="10">
        <f t="shared" si="3"/>
        <v>110456.26000000001</v>
      </c>
      <c r="L39" s="11"/>
    </row>
    <row r="40" spans="1:12" ht="15" customHeight="1">
      <c r="A40" s="15" t="s">
        <v>32</v>
      </c>
      <c r="B40" s="16">
        <f aca="true" t="shared" si="12" ref="B40:I40">SUM(B41:B46)</f>
        <v>130057500</v>
      </c>
      <c r="C40" s="16">
        <f t="shared" si="12"/>
        <v>133809295.22999999</v>
      </c>
      <c r="D40" s="16">
        <f t="shared" si="12"/>
        <v>17100827.36</v>
      </c>
      <c r="E40" s="16">
        <f t="shared" si="12"/>
        <v>103505375.86999999</v>
      </c>
      <c r="F40" s="31">
        <f t="shared" si="5"/>
        <v>0.2665645958853763</v>
      </c>
      <c r="G40" s="26">
        <f t="shared" si="1"/>
        <v>30303919.36</v>
      </c>
      <c r="H40" s="16">
        <f t="shared" si="12"/>
        <v>21328561.400000002</v>
      </c>
      <c r="I40" s="16">
        <f t="shared" si="12"/>
        <v>93938387.59</v>
      </c>
      <c r="J40" s="31">
        <f t="shared" si="2"/>
        <v>0.2892407338040579</v>
      </c>
      <c r="K40" s="26">
        <f t="shared" si="3"/>
        <v>39870907.639999986</v>
      </c>
      <c r="L40" s="17">
        <f>SUM(L41:L46)</f>
        <v>0</v>
      </c>
    </row>
    <row r="41" spans="1:12" ht="15" customHeight="1">
      <c r="A41" s="8" t="s">
        <v>33</v>
      </c>
      <c r="B41" s="9">
        <v>82854680</v>
      </c>
      <c r="C41" s="9">
        <v>83919143.64</v>
      </c>
      <c r="D41" s="10">
        <v>10657296.78</v>
      </c>
      <c r="E41" s="10">
        <v>65398118.41</v>
      </c>
      <c r="F41" s="32">
        <f t="shared" si="5"/>
        <v>0.16842432442852825</v>
      </c>
      <c r="G41" s="10">
        <f t="shared" si="1"/>
        <v>18521025.230000004</v>
      </c>
      <c r="H41" s="10">
        <v>13612505.63</v>
      </c>
      <c r="I41" s="10">
        <v>59222236.87</v>
      </c>
      <c r="J41" s="32">
        <f t="shared" si="2"/>
        <v>0.1823480654634955</v>
      </c>
      <c r="K41" s="10">
        <f t="shared" si="3"/>
        <v>24696906.770000003</v>
      </c>
      <c r="L41" s="11"/>
    </row>
    <row r="42" spans="1:12" ht="15" customHeight="1">
      <c r="A42" s="8" t="s">
        <v>34</v>
      </c>
      <c r="B42" s="9">
        <v>527400</v>
      </c>
      <c r="C42" s="9">
        <v>527400</v>
      </c>
      <c r="D42" s="10">
        <v>5939.56</v>
      </c>
      <c r="E42" s="10">
        <v>455959.24</v>
      </c>
      <c r="F42" s="32">
        <f t="shared" si="5"/>
        <v>0.0011742635542279231</v>
      </c>
      <c r="G42" s="10">
        <f t="shared" si="1"/>
        <v>71440.76000000001</v>
      </c>
      <c r="H42" s="10">
        <v>85566.68</v>
      </c>
      <c r="I42" s="10">
        <v>409882.62</v>
      </c>
      <c r="J42" s="32">
        <f t="shared" si="2"/>
        <v>0.0012620479531729827</v>
      </c>
      <c r="K42" s="10">
        <f t="shared" si="3"/>
        <v>117517.38</v>
      </c>
      <c r="L42" s="11"/>
    </row>
    <row r="43" spans="1:12" ht="15" customHeight="1">
      <c r="A43" s="8" t="s">
        <v>63</v>
      </c>
      <c r="B43" s="9">
        <v>305000</v>
      </c>
      <c r="C43" s="9">
        <v>305000</v>
      </c>
      <c r="D43" s="10">
        <v>15223.29</v>
      </c>
      <c r="E43" s="10">
        <v>178214.99</v>
      </c>
      <c r="F43" s="32">
        <f t="shared" si="5"/>
        <v>0.00045896946309081</v>
      </c>
      <c r="G43" s="10">
        <f t="shared" si="1"/>
        <v>126785.01000000001</v>
      </c>
      <c r="H43" s="10">
        <v>31171.31</v>
      </c>
      <c r="I43" s="10">
        <v>135599.81</v>
      </c>
      <c r="J43" s="32">
        <f t="shared" si="2"/>
        <v>0.00041751822182932604</v>
      </c>
      <c r="K43" s="10">
        <f t="shared" si="3"/>
        <v>169400.19</v>
      </c>
      <c r="L43" s="11"/>
    </row>
    <row r="44" spans="1:12" ht="15" customHeight="1">
      <c r="A44" s="8" t="s">
        <v>35</v>
      </c>
      <c r="B44" s="9">
        <v>42510100</v>
      </c>
      <c r="C44" s="9">
        <v>45220548.49</v>
      </c>
      <c r="D44" s="10">
        <v>6085565.79</v>
      </c>
      <c r="E44" s="10">
        <v>34653399.93</v>
      </c>
      <c r="F44" s="32">
        <f t="shared" si="5"/>
        <v>0.08924531185700604</v>
      </c>
      <c r="G44" s="10">
        <f t="shared" si="1"/>
        <v>10567148.560000002</v>
      </c>
      <c r="H44" s="10">
        <v>7072062.78</v>
      </c>
      <c r="I44" s="10">
        <v>31465572.39</v>
      </c>
      <c r="J44" s="32">
        <f t="shared" si="2"/>
        <v>0.09688398407869994</v>
      </c>
      <c r="K44" s="10">
        <f t="shared" si="3"/>
        <v>13754976.100000001</v>
      </c>
      <c r="L44" s="11"/>
    </row>
    <row r="45" spans="1:12" ht="15" customHeight="1">
      <c r="A45" s="8" t="s">
        <v>36</v>
      </c>
      <c r="B45" s="9">
        <v>1049700</v>
      </c>
      <c r="C45" s="9">
        <v>1020519.1</v>
      </c>
      <c r="D45" s="10">
        <v>86051.42</v>
      </c>
      <c r="E45" s="10">
        <v>693589.78</v>
      </c>
      <c r="F45" s="32">
        <f t="shared" si="5"/>
        <v>0.001786250017082587</v>
      </c>
      <c r="G45" s="10">
        <f t="shared" si="1"/>
        <v>326929.31999999995</v>
      </c>
      <c r="H45" s="10">
        <v>148003.74</v>
      </c>
      <c r="I45" s="10">
        <v>688654.78</v>
      </c>
      <c r="J45" s="32">
        <f t="shared" si="2"/>
        <v>0.002120400605280094</v>
      </c>
      <c r="K45" s="10">
        <f t="shared" si="3"/>
        <v>331864.31999999995</v>
      </c>
      <c r="L45" s="11"/>
    </row>
    <row r="46" spans="1:12" ht="15" customHeight="1">
      <c r="A46" s="8" t="s">
        <v>37</v>
      </c>
      <c r="B46" s="9">
        <v>2810620</v>
      </c>
      <c r="C46" s="9">
        <v>2816684</v>
      </c>
      <c r="D46" s="10">
        <v>250750.52</v>
      </c>
      <c r="E46" s="10">
        <v>2126093.52</v>
      </c>
      <c r="F46" s="32">
        <f t="shared" si="5"/>
        <v>0.00547547656544071</v>
      </c>
      <c r="G46" s="10">
        <f t="shared" si="1"/>
        <v>690590.48</v>
      </c>
      <c r="H46" s="10">
        <v>379251.26</v>
      </c>
      <c r="I46" s="10">
        <v>2016441.12</v>
      </c>
      <c r="J46" s="32">
        <f t="shared" si="2"/>
        <v>0.00620871748158006</v>
      </c>
      <c r="K46" s="10">
        <f t="shared" si="3"/>
        <v>800242.8799999999</v>
      </c>
      <c r="L46" s="11"/>
    </row>
    <row r="47" spans="1:12" ht="15" customHeight="1">
      <c r="A47" s="15" t="s">
        <v>38</v>
      </c>
      <c r="B47" s="16">
        <f aca="true" t="shared" si="13" ref="B47:L47">SUM(B48:B48)</f>
        <v>7929700</v>
      </c>
      <c r="C47" s="16">
        <f t="shared" si="13"/>
        <v>7917700</v>
      </c>
      <c r="D47" s="16">
        <f t="shared" si="13"/>
        <v>613611.08</v>
      </c>
      <c r="E47" s="16">
        <f t="shared" si="13"/>
        <v>5804949.77</v>
      </c>
      <c r="F47" s="31">
        <f t="shared" si="5"/>
        <v>0.014949891023229982</v>
      </c>
      <c r="G47" s="26">
        <f t="shared" si="1"/>
        <v>2112750.2300000004</v>
      </c>
      <c r="H47" s="16">
        <f t="shared" si="13"/>
        <v>857252.4</v>
      </c>
      <c r="I47" s="16">
        <f t="shared" si="13"/>
        <v>5536682.27</v>
      </c>
      <c r="J47" s="31">
        <f t="shared" si="2"/>
        <v>0.017047706307290227</v>
      </c>
      <c r="K47" s="26">
        <f t="shared" si="3"/>
        <v>2381017.7300000004</v>
      </c>
      <c r="L47" s="17">
        <f t="shared" si="13"/>
        <v>0</v>
      </c>
    </row>
    <row r="48" spans="1:12" ht="15" customHeight="1">
      <c r="A48" s="8" t="s">
        <v>39</v>
      </c>
      <c r="B48" s="9">
        <v>7929700</v>
      </c>
      <c r="C48" s="9">
        <v>7917700</v>
      </c>
      <c r="D48" s="10">
        <v>613611.08</v>
      </c>
      <c r="E48" s="10">
        <v>5804949.77</v>
      </c>
      <c r="F48" s="32">
        <f t="shared" si="5"/>
        <v>0.014949891023229982</v>
      </c>
      <c r="G48" s="10">
        <f t="shared" si="1"/>
        <v>2112750.2300000004</v>
      </c>
      <c r="H48" s="10">
        <v>857252.4</v>
      </c>
      <c r="I48" s="10">
        <v>5536682.27</v>
      </c>
      <c r="J48" s="32">
        <f t="shared" si="2"/>
        <v>0.017047706307290227</v>
      </c>
      <c r="K48" s="10">
        <f t="shared" si="3"/>
        <v>2381017.7300000004</v>
      </c>
      <c r="L48" s="11"/>
    </row>
    <row r="49" spans="1:12" ht="15" customHeight="1">
      <c r="A49" s="15" t="s">
        <v>40</v>
      </c>
      <c r="B49" s="16">
        <f>SUM(B50:B52)</f>
        <v>1042000</v>
      </c>
      <c r="C49" s="16">
        <f aca="true" t="shared" si="14" ref="C49:I49">SUM(C50:C52)</f>
        <v>1042000</v>
      </c>
      <c r="D49" s="16">
        <f t="shared" si="14"/>
        <v>94870.26</v>
      </c>
      <c r="E49" s="16">
        <f t="shared" si="14"/>
        <v>711687.23</v>
      </c>
      <c r="F49" s="31">
        <f t="shared" si="5"/>
        <v>0.0018328576392013143</v>
      </c>
      <c r="G49" s="26">
        <f t="shared" si="1"/>
        <v>330312.77</v>
      </c>
      <c r="H49" s="16">
        <f t="shared" si="14"/>
        <v>98403.52</v>
      </c>
      <c r="I49" s="16">
        <f t="shared" si="14"/>
        <v>657245.76</v>
      </c>
      <c r="J49" s="31">
        <f t="shared" si="2"/>
        <v>0.0020236907486821994</v>
      </c>
      <c r="K49" s="26">
        <f t="shared" si="3"/>
        <v>384754.24</v>
      </c>
      <c r="L49" s="17">
        <f>SUM(L50:L52)</f>
        <v>0</v>
      </c>
    </row>
    <row r="50" spans="1:12" ht="15" customHeight="1">
      <c r="A50" s="8" t="s">
        <v>22</v>
      </c>
      <c r="B50" s="9">
        <v>0</v>
      </c>
      <c r="C50" s="9">
        <v>0</v>
      </c>
      <c r="D50" s="10">
        <v>0</v>
      </c>
      <c r="E50" s="10">
        <v>0</v>
      </c>
      <c r="F50" s="32">
        <f t="shared" si="5"/>
        <v>0</v>
      </c>
      <c r="G50" s="10">
        <f t="shared" si="1"/>
        <v>0</v>
      </c>
      <c r="H50" s="10">
        <v>0</v>
      </c>
      <c r="I50" s="10">
        <v>0</v>
      </c>
      <c r="J50" s="32">
        <f t="shared" si="2"/>
        <v>0</v>
      </c>
      <c r="K50" s="10">
        <f t="shared" si="3"/>
        <v>0</v>
      </c>
      <c r="L50" s="11"/>
    </row>
    <row r="51" spans="1:12" ht="15" customHeight="1">
      <c r="A51" s="8" t="s">
        <v>23</v>
      </c>
      <c r="B51" s="9">
        <v>50000</v>
      </c>
      <c r="C51" s="9">
        <v>50000</v>
      </c>
      <c r="D51" s="10">
        <v>0</v>
      </c>
      <c r="E51" s="10">
        <v>0</v>
      </c>
      <c r="F51" s="32">
        <f t="shared" si="5"/>
        <v>0</v>
      </c>
      <c r="G51" s="10">
        <f t="shared" si="1"/>
        <v>50000</v>
      </c>
      <c r="H51" s="10">
        <v>0</v>
      </c>
      <c r="I51" s="10">
        <v>0</v>
      </c>
      <c r="J51" s="32">
        <f t="shared" si="2"/>
        <v>0</v>
      </c>
      <c r="K51" s="10">
        <f t="shared" si="3"/>
        <v>50000</v>
      </c>
      <c r="L51" s="11"/>
    </row>
    <row r="52" spans="1:12" ht="15" customHeight="1">
      <c r="A52" s="8" t="s">
        <v>41</v>
      </c>
      <c r="B52" s="9">
        <v>992000</v>
      </c>
      <c r="C52" s="9">
        <v>992000</v>
      </c>
      <c r="D52" s="10">
        <v>94870.26</v>
      </c>
      <c r="E52" s="10">
        <v>711687.23</v>
      </c>
      <c r="F52" s="32">
        <f t="shared" si="5"/>
        <v>0.0018328576392013143</v>
      </c>
      <c r="G52" s="10">
        <f t="shared" si="1"/>
        <v>280312.77</v>
      </c>
      <c r="H52" s="10">
        <v>98403.52</v>
      </c>
      <c r="I52" s="10">
        <v>657245.76</v>
      </c>
      <c r="J52" s="32">
        <f t="shared" si="2"/>
        <v>0.0020236907486821994</v>
      </c>
      <c r="K52" s="10">
        <f t="shared" si="3"/>
        <v>334754.24</v>
      </c>
      <c r="L52" s="11"/>
    </row>
    <row r="53" spans="1:12" ht="15" customHeight="1">
      <c r="A53" s="15" t="s">
        <v>42</v>
      </c>
      <c r="B53" s="16">
        <f aca="true" t="shared" si="15" ref="B53:I53">SUM(B54:B55)</f>
        <v>92333200</v>
      </c>
      <c r="C53" s="16">
        <f t="shared" si="15"/>
        <v>93019783.89</v>
      </c>
      <c r="D53" s="16">
        <f t="shared" si="15"/>
        <v>5892108.17</v>
      </c>
      <c r="E53" s="16">
        <f t="shared" si="15"/>
        <v>71444373.61</v>
      </c>
      <c r="F53" s="31">
        <f t="shared" si="5"/>
        <v>0.18399566611451112</v>
      </c>
      <c r="G53" s="26">
        <f t="shared" si="1"/>
        <v>21575410.28</v>
      </c>
      <c r="H53" s="16">
        <f t="shared" si="15"/>
        <v>11515938.89</v>
      </c>
      <c r="I53" s="16">
        <f t="shared" si="15"/>
        <v>41630755.2</v>
      </c>
      <c r="J53" s="31">
        <f t="shared" si="2"/>
        <v>0.1281830622367094</v>
      </c>
      <c r="K53" s="26">
        <f t="shared" si="3"/>
        <v>51389028.69</v>
      </c>
      <c r="L53" s="17">
        <f>SUM(L54:L55)</f>
        <v>0</v>
      </c>
    </row>
    <row r="54" spans="1:12" ht="15" customHeight="1">
      <c r="A54" s="8" t="s">
        <v>43</v>
      </c>
      <c r="B54" s="9">
        <v>72722200</v>
      </c>
      <c r="C54" s="9">
        <v>74122872.08</v>
      </c>
      <c r="D54" s="10">
        <v>5180248.64</v>
      </c>
      <c r="E54" s="10">
        <v>56366987.38</v>
      </c>
      <c r="F54" s="32">
        <f t="shared" si="5"/>
        <v>0.14516582434420958</v>
      </c>
      <c r="G54" s="10">
        <f t="shared" si="1"/>
        <v>17755884.699999996</v>
      </c>
      <c r="H54" s="10">
        <v>11283653.73</v>
      </c>
      <c r="I54" s="10">
        <v>41092146.17</v>
      </c>
      <c r="J54" s="32">
        <f t="shared" si="2"/>
        <v>0.12652465958506248</v>
      </c>
      <c r="K54" s="10">
        <f t="shared" si="3"/>
        <v>33030725.909999996</v>
      </c>
      <c r="L54" s="11"/>
    </row>
    <row r="55" spans="1:12" ht="15" customHeight="1">
      <c r="A55" s="8" t="s">
        <v>46</v>
      </c>
      <c r="B55" s="9">
        <v>19611000</v>
      </c>
      <c r="C55" s="9">
        <v>18896911.81</v>
      </c>
      <c r="D55" s="10">
        <v>711859.53</v>
      </c>
      <c r="E55" s="10">
        <v>15077386.23</v>
      </c>
      <c r="F55" s="32">
        <f t="shared" si="5"/>
        <v>0.03882984177030155</v>
      </c>
      <c r="G55" s="10">
        <f t="shared" si="1"/>
        <v>3819525.579999998</v>
      </c>
      <c r="H55" s="10">
        <v>232285.16</v>
      </c>
      <c r="I55" s="10">
        <v>538609.03</v>
      </c>
      <c r="J55" s="32">
        <f t="shared" si="2"/>
        <v>0.001658402651646917</v>
      </c>
      <c r="K55" s="10">
        <f t="shared" si="3"/>
        <v>18358302.779999997</v>
      </c>
      <c r="L55" s="11"/>
    </row>
    <row r="56" spans="1:12" ht="15" customHeight="1">
      <c r="A56" s="15" t="s">
        <v>44</v>
      </c>
      <c r="B56" s="16">
        <f aca="true" t="shared" si="16" ref="B56:L56">SUM(B57)</f>
        <v>1750500</v>
      </c>
      <c r="C56" s="16">
        <f t="shared" si="16"/>
        <v>2569500</v>
      </c>
      <c r="D56" s="16">
        <f t="shared" si="16"/>
        <v>234744.18</v>
      </c>
      <c r="E56" s="16">
        <f t="shared" si="16"/>
        <v>1119580.81</v>
      </c>
      <c r="F56" s="31">
        <f t="shared" si="5"/>
        <v>0.002883334355053266</v>
      </c>
      <c r="G56" s="26">
        <f t="shared" si="1"/>
        <v>1449919.19</v>
      </c>
      <c r="H56" s="16">
        <f t="shared" si="16"/>
        <v>230296.66</v>
      </c>
      <c r="I56" s="16">
        <f t="shared" si="16"/>
        <v>1100040.27</v>
      </c>
      <c r="J56" s="31">
        <f t="shared" si="2"/>
        <v>0.0033870759661908945</v>
      </c>
      <c r="K56" s="26">
        <f t="shared" si="3"/>
        <v>1469459.73</v>
      </c>
      <c r="L56" s="17">
        <f t="shared" si="16"/>
        <v>0</v>
      </c>
    </row>
    <row r="57" spans="1:12" ht="15" customHeight="1">
      <c r="A57" s="8" t="s">
        <v>45</v>
      </c>
      <c r="B57" s="9">
        <v>1750500</v>
      </c>
      <c r="C57" s="9">
        <v>2569500</v>
      </c>
      <c r="D57" s="10">
        <v>234744.18</v>
      </c>
      <c r="E57" s="10">
        <v>1119580.81</v>
      </c>
      <c r="F57" s="32">
        <f t="shared" si="5"/>
        <v>0.002883334355053266</v>
      </c>
      <c r="G57" s="10">
        <f t="shared" si="1"/>
        <v>1449919.19</v>
      </c>
      <c r="H57" s="10">
        <v>230296.66</v>
      </c>
      <c r="I57" s="10">
        <v>1100040.27</v>
      </c>
      <c r="J57" s="32">
        <f t="shared" si="2"/>
        <v>0.0033870759661908945</v>
      </c>
      <c r="K57" s="10">
        <f t="shared" si="3"/>
        <v>1469459.73</v>
      </c>
      <c r="L57" s="11"/>
    </row>
    <row r="58" spans="1:12" ht="15" customHeight="1">
      <c r="A58" s="15" t="s">
        <v>64</v>
      </c>
      <c r="B58" s="16">
        <f aca="true" t="shared" si="17" ref="B58:L58">SUM(B59+B60)</f>
        <v>405200</v>
      </c>
      <c r="C58" s="16">
        <f t="shared" si="17"/>
        <v>737100</v>
      </c>
      <c r="D58" s="16">
        <f t="shared" si="17"/>
        <v>49699.3</v>
      </c>
      <c r="E58" s="16">
        <f t="shared" si="17"/>
        <v>474765.59</v>
      </c>
      <c r="F58" s="31">
        <f t="shared" si="5"/>
        <v>0.0012226968558385109</v>
      </c>
      <c r="G58" s="26">
        <f t="shared" si="1"/>
        <v>262334.41</v>
      </c>
      <c r="H58" s="16">
        <f t="shared" si="17"/>
        <v>98495.22</v>
      </c>
      <c r="I58" s="16">
        <f t="shared" si="17"/>
        <v>444320.81</v>
      </c>
      <c r="J58" s="31">
        <f t="shared" si="2"/>
        <v>0.001368084767323537</v>
      </c>
      <c r="K58" s="26">
        <f t="shared" si="3"/>
        <v>292779.19</v>
      </c>
      <c r="L58" s="17">
        <f t="shared" si="17"/>
        <v>0</v>
      </c>
    </row>
    <row r="59" spans="1:12" ht="15" customHeight="1">
      <c r="A59" s="8" t="s">
        <v>65</v>
      </c>
      <c r="B59" s="9">
        <v>185900</v>
      </c>
      <c r="C59" s="9">
        <v>185900</v>
      </c>
      <c r="D59" s="10">
        <v>2250</v>
      </c>
      <c r="E59" s="10">
        <v>3712.4</v>
      </c>
      <c r="F59" s="32">
        <f t="shared" si="5"/>
        <v>9.560802010977434E-06</v>
      </c>
      <c r="G59" s="10">
        <f t="shared" si="1"/>
        <v>182187.6</v>
      </c>
      <c r="H59" s="10">
        <v>3074.4</v>
      </c>
      <c r="I59" s="10">
        <v>3712.4</v>
      </c>
      <c r="J59" s="32">
        <f t="shared" si="2"/>
        <v>1.143065500400915E-05</v>
      </c>
      <c r="K59" s="10">
        <f t="shared" si="3"/>
        <v>182187.6</v>
      </c>
      <c r="L59" s="11"/>
    </row>
    <row r="60" spans="1:12" ht="15" customHeight="1">
      <c r="A60" s="8" t="s">
        <v>84</v>
      </c>
      <c r="B60" s="9">
        <v>219300</v>
      </c>
      <c r="C60" s="9">
        <v>551200</v>
      </c>
      <c r="D60" s="10">
        <v>47449.3</v>
      </c>
      <c r="E60" s="10">
        <v>471053.19</v>
      </c>
      <c r="F60" s="32">
        <f t="shared" si="5"/>
        <v>0.0012131360538275334</v>
      </c>
      <c r="G60" s="10">
        <f t="shared" si="1"/>
        <v>80146.81</v>
      </c>
      <c r="H60" s="10">
        <v>95420.82</v>
      </c>
      <c r="I60" s="10">
        <v>440608.41</v>
      </c>
      <c r="J60" s="32">
        <f t="shared" si="2"/>
        <v>0.0013566541123195277</v>
      </c>
      <c r="K60" s="10">
        <f t="shared" si="3"/>
        <v>110591.59000000003</v>
      </c>
      <c r="L60" s="11"/>
    </row>
    <row r="61" spans="1:12" ht="15" customHeight="1">
      <c r="A61" s="15" t="s">
        <v>47</v>
      </c>
      <c r="B61" s="16">
        <f aca="true" t="shared" si="18" ref="B61:I61">SUM(B62:B64)</f>
        <v>2509500</v>
      </c>
      <c r="C61" s="16">
        <f t="shared" si="18"/>
        <v>2518504.31</v>
      </c>
      <c r="D61" s="16">
        <f t="shared" si="18"/>
        <v>179379.27</v>
      </c>
      <c r="E61" s="16">
        <f t="shared" si="18"/>
        <v>1580029.2399999998</v>
      </c>
      <c r="F61" s="31">
        <f t="shared" si="5"/>
        <v>0.004069159232624487</v>
      </c>
      <c r="G61" s="26">
        <f t="shared" si="1"/>
        <v>938475.0700000003</v>
      </c>
      <c r="H61" s="16">
        <f t="shared" si="18"/>
        <v>324141.8</v>
      </c>
      <c r="I61" s="16">
        <f t="shared" si="18"/>
        <v>1470209.41</v>
      </c>
      <c r="J61" s="31">
        <f t="shared" si="2"/>
        <v>0.0045268442380556615</v>
      </c>
      <c r="K61" s="26">
        <f t="shared" si="3"/>
        <v>1048294.9000000001</v>
      </c>
      <c r="L61" s="17">
        <f>SUM(L62:L64)</f>
        <v>0</v>
      </c>
    </row>
    <row r="62" spans="1:12" ht="15" customHeight="1">
      <c r="A62" s="8" t="s">
        <v>66</v>
      </c>
      <c r="B62" s="9">
        <v>132000</v>
      </c>
      <c r="C62" s="9">
        <v>132527.45</v>
      </c>
      <c r="D62" s="10">
        <v>8242.41</v>
      </c>
      <c r="E62" s="10">
        <v>41968.46</v>
      </c>
      <c r="F62" s="32">
        <f t="shared" si="5"/>
        <v>0.00010808429500205419</v>
      </c>
      <c r="G62" s="10">
        <f t="shared" si="1"/>
        <v>90558.99000000002</v>
      </c>
      <c r="H62" s="10">
        <v>5712.61</v>
      </c>
      <c r="I62" s="10">
        <v>37251.52</v>
      </c>
      <c r="J62" s="32">
        <f t="shared" si="2"/>
        <v>0.00011469919014517479</v>
      </c>
      <c r="K62" s="10">
        <f t="shared" si="3"/>
        <v>95275.93000000002</v>
      </c>
      <c r="L62" s="11"/>
    </row>
    <row r="63" spans="1:12" ht="15" customHeight="1">
      <c r="A63" s="8" t="s">
        <v>48</v>
      </c>
      <c r="B63" s="9">
        <v>1481500</v>
      </c>
      <c r="C63" s="9">
        <v>1481500</v>
      </c>
      <c r="D63" s="10">
        <v>171136.86</v>
      </c>
      <c r="E63" s="10">
        <v>935731.46</v>
      </c>
      <c r="F63" s="32">
        <f t="shared" si="5"/>
        <v>0.002409854332642724</v>
      </c>
      <c r="G63" s="10">
        <f t="shared" si="1"/>
        <v>545768.54</v>
      </c>
      <c r="H63" s="10">
        <v>198277.25</v>
      </c>
      <c r="I63" s="10">
        <v>910628.57</v>
      </c>
      <c r="J63" s="32">
        <f t="shared" si="2"/>
        <v>0.00280386839253965</v>
      </c>
      <c r="K63" s="10">
        <f t="shared" si="3"/>
        <v>570871.43</v>
      </c>
      <c r="L63" s="11"/>
    </row>
    <row r="64" spans="1:12" ht="15" customHeight="1">
      <c r="A64" s="8" t="s">
        <v>59</v>
      </c>
      <c r="B64" s="9">
        <v>896000</v>
      </c>
      <c r="C64" s="9">
        <v>904476.86</v>
      </c>
      <c r="D64" s="10">
        <v>0</v>
      </c>
      <c r="E64" s="10">
        <v>602329.32</v>
      </c>
      <c r="F64" s="32">
        <f t="shared" si="5"/>
        <v>0.0015512206049797083</v>
      </c>
      <c r="G64" s="10">
        <f t="shared" si="1"/>
        <v>302147.54000000004</v>
      </c>
      <c r="H64" s="10">
        <v>120151.94</v>
      </c>
      <c r="I64" s="10">
        <v>522329.32</v>
      </c>
      <c r="J64" s="32">
        <f t="shared" si="2"/>
        <v>0.0016082766553708373</v>
      </c>
      <c r="K64" s="10">
        <f t="shared" si="3"/>
        <v>382147.54</v>
      </c>
      <c r="L64" s="11"/>
    </row>
    <row r="65" spans="1:12" ht="15" customHeight="1">
      <c r="A65" s="15" t="s">
        <v>60</v>
      </c>
      <c r="B65" s="16">
        <f>SUM(B66:B69)</f>
        <v>15952000</v>
      </c>
      <c r="C65" s="16">
        <f aca="true" t="shared" si="19" ref="C65:I65">SUM(C66:C69)</f>
        <v>17848730</v>
      </c>
      <c r="D65" s="16">
        <f t="shared" si="19"/>
        <v>923412.48</v>
      </c>
      <c r="E65" s="16">
        <f t="shared" si="19"/>
        <v>13291008.73</v>
      </c>
      <c r="F65" s="31">
        <f t="shared" si="5"/>
        <v>0.034229259506977326</v>
      </c>
      <c r="G65" s="26">
        <f t="shared" si="1"/>
        <v>4557721.27</v>
      </c>
      <c r="H65" s="16">
        <f t="shared" si="19"/>
        <v>1778572.99</v>
      </c>
      <c r="I65" s="16">
        <f t="shared" si="19"/>
        <v>8093090.779999999</v>
      </c>
      <c r="J65" s="31">
        <f t="shared" si="2"/>
        <v>0.02491900889513719</v>
      </c>
      <c r="K65" s="26">
        <f t="shared" si="3"/>
        <v>9755639.22</v>
      </c>
      <c r="L65" s="17">
        <f>SUM(L66:L69)</f>
        <v>0</v>
      </c>
    </row>
    <row r="66" spans="1:12" ht="15" customHeight="1">
      <c r="A66" s="8" t="s">
        <v>67</v>
      </c>
      <c r="B66" s="9">
        <v>3001000</v>
      </c>
      <c r="C66" s="9">
        <v>569221.6</v>
      </c>
      <c r="D66" s="10">
        <v>0</v>
      </c>
      <c r="E66" s="10">
        <v>0</v>
      </c>
      <c r="F66" s="32">
        <f t="shared" si="5"/>
        <v>0</v>
      </c>
      <c r="G66" s="10">
        <f t="shared" si="1"/>
        <v>569221.6</v>
      </c>
      <c r="H66" s="10">
        <v>0</v>
      </c>
      <c r="I66" s="10">
        <v>0</v>
      </c>
      <c r="J66" s="32">
        <f t="shared" si="2"/>
        <v>0</v>
      </c>
      <c r="K66" s="10">
        <f t="shared" si="3"/>
        <v>569221.6</v>
      </c>
      <c r="L66" s="11"/>
    </row>
    <row r="67" spans="1:12" ht="15" customHeight="1">
      <c r="A67" s="8" t="s">
        <v>68</v>
      </c>
      <c r="B67" s="9">
        <v>3299200</v>
      </c>
      <c r="C67" s="9">
        <v>3433978.4</v>
      </c>
      <c r="D67" s="10">
        <v>480076.88</v>
      </c>
      <c r="E67" s="10">
        <v>2465588.41</v>
      </c>
      <c r="F67" s="32">
        <f t="shared" si="5"/>
        <v>0.006349801376083033</v>
      </c>
      <c r="G67" s="10">
        <f t="shared" si="1"/>
        <v>968389.9899999998</v>
      </c>
      <c r="H67" s="10">
        <v>459532.9</v>
      </c>
      <c r="I67" s="10">
        <v>2387786.61</v>
      </c>
      <c r="J67" s="32">
        <f t="shared" si="2"/>
        <v>0.007352107790675182</v>
      </c>
      <c r="K67" s="10">
        <f t="shared" si="3"/>
        <v>1046191.79</v>
      </c>
      <c r="L67" s="11"/>
    </row>
    <row r="68" spans="1:12" ht="15" customHeight="1">
      <c r="A68" s="8" t="s">
        <v>61</v>
      </c>
      <c r="B68" s="9">
        <v>11000</v>
      </c>
      <c r="C68" s="9">
        <v>166000</v>
      </c>
      <c r="D68" s="10">
        <v>0</v>
      </c>
      <c r="E68" s="10">
        <v>142083.33</v>
      </c>
      <c r="F68" s="32">
        <f t="shared" si="5"/>
        <v>0.00036591708522529096</v>
      </c>
      <c r="G68" s="10">
        <f t="shared" si="1"/>
        <v>23916.670000000013</v>
      </c>
      <c r="H68" s="10">
        <v>25833.34</v>
      </c>
      <c r="I68" s="10">
        <v>116250.03</v>
      </c>
      <c r="J68" s="32">
        <f t="shared" si="2"/>
        <v>0.0003579393349681375</v>
      </c>
      <c r="K68" s="10">
        <f t="shared" si="3"/>
        <v>49749.97</v>
      </c>
      <c r="L68" s="11"/>
    </row>
    <row r="69" spans="1:12" ht="15" customHeight="1">
      <c r="A69" s="8" t="s">
        <v>49</v>
      </c>
      <c r="B69" s="9">
        <v>9640800</v>
      </c>
      <c r="C69" s="9">
        <v>13679530</v>
      </c>
      <c r="D69" s="10">
        <v>443335.6</v>
      </c>
      <c r="E69" s="10">
        <v>10683336.99</v>
      </c>
      <c r="F69" s="32">
        <f t="shared" si="5"/>
        <v>0.027513541045669002</v>
      </c>
      <c r="G69" s="10">
        <f t="shared" si="1"/>
        <v>2996193.01</v>
      </c>
      <c r="H69" s="10">
        <v>1293206.75</v>
      </c>
      <c r="I69" s="10">
        <v>5589054.14</v>
      </c>
      <c r="J69" s="32">
        <f t="shared" si="2"/>
        <v>0.017208961769493873</v>
      </c>
      <c r="K69" s="10">
        <f t="shared" si="3"/>
        <v>8090475.86</v>
      </c>
      <c r="L69" s="11"/>
    </row>
    <row r="70" spans="1:12" ht="15" customHeight="1">
      <c r="A70" s="15" t="s">
        <v>69</v>
      </c>
      <c r="B70" s="16">
        <f aca="true" t="shared" si="20" ref="B70:I70">SUM(B71:B72)</f>
        <v>4323000</v>
      </c>
      <c r="C70" s="16">
        <f t="shared" si="20"/>
        <v>4323000</v>
      </c>
      <c r="D70" s="16">
        <f t="shared" si="20"/>
        <v>-284487.45</v>
      </c>
      <c r="E70" s="16">
        <f t="shared" si="20"/>
        <v>2451891.1</v>
      </c>
      <c r="F70" s="31">
        <f t="shared" si="5"/>
        <v>0.006314525740646932</v>
      </c>
      <c r="G70" s="26">
        <f t="shared" si="1"/>
        <v>1871108.9</v>
      </c>
      <c r="H70" s="16">
        <f t="shared" si="20"/>
        <v>211809.28</v>
      </c>
      <c r="I70" s="16">
        <f t="shared" si="20"/>
        <v>2283439.2</v>
      </c>
      <c r="J70" s="31">
        <f t="shared" si="2"/>
        <v>0.007030817185063746</v>
      </c>
      <c r="K70" s="26">
        <f t="shared" si="3"/>
        <v>2039560.7999999998</v>
      </c>
      <c r="L70" s="17">
        <f>SUM(L71:L72)</f>
        <v>0</v>
      </c>
    </row>
    <row r="71" spans="1:12" ht="15" customHeight="1">
      <c r="A71" s="8" t="s">
        <v>17</v>
      </c>
      <c r="B71" s="9">
        <v>4313000</v>
      </c>
      <c r="C71" s="9">
        <v>4313000</v>
      </c>
      <c r="D71" s="10">
        <v>-284487.45</v>
      </c>
      <c r="E71" s="10">
        <v>2451891.1</v>
      </c>
      <c r="F71" s="32">
        <f t="shared" si="5"/>
        <v>0.006314525740646932</v>
      </c>
      <c r="G71" s="10">
        <f t="shared" si="1"/>
        <v>1861108.9</v>
      </c>
      <c r="H71" s="10">
        <v>211809.28</v>
      </c>
      <c r="I71" s="10">
        <v>2283439.2</v>
      </c>
      <c r="J71" s="32">
        <f t="shared" si="2"/>
        <v>0.007030817185063746</v>
      </c>
      <c r="K71" s="10">
        <f t="shared" si="3"/>
        <v>2029560.7999999998</v>
      </c>
      <c r="L71" s="11"/>
    </row>
    <row r="72" spans="1:12" ht="15" customHeight="1">
      <c r="A72" s="8" t="s">
        <v>70</v>
      </c>
      <c r="B72" s="9">
        <v>10000</v>
      </c>
      <c r="C72" s="9">
        <v>10000</v>
      </c>
      <c r="D72" s="10">
        <v>0</v>
      </c>
      <c r="E72" s="10">
        <v>0</v>
      </c>
      <c r="F72" s="32">
        <f t="shared" si="5"/>
        <v>0</v>
      </c>
      <c r="G72" s="10">
        <f t="shared" si="1"/>
        <v>10000</v>
      </c>
      <c r="H72" s="10">
        <v>0</v>
      </c>
      <c r="I72" s="10">
        <v>0</v>
      </c>
      <c r="J72" s="32">
        <f t="shared" si="2"/>
        <v>0</v>
      </c>
      <c r="K72" s="10">
        <f t="shared" si="3"/>
        <v>10000</v>
      </c>
      <c r="L72" s="11"/>
    </row>
    <row r="73" spans="1:12" ht="15" customHeight="1">
      <c r="A73" s="15" t="s">
        <v>71</v>
      </c>
      <c r="B73" s="16">
        <f>SUM(B74:B74)</f>
        <v>9988500</v>
      </c>
      <c r="C73" s="16">
        <f aca="true" t="shared" si="21" ref="C73:L73">SUM(C74:C74)</f>
        <v>11889434.21</v>
      </c>
      <c r="D73" s="16">
        <f t="shared" si="21"/>
        <v>1553371.95</v>
      </c>
      <c r="E73" s="16">
        <f t="shared" si="21"/>
        <v>8403144.06</v>
      </c>
      <c r="F73" s="31">
        <f t="shared" si="5"/>
        <v>0.021641201548157817</v>
      </c>
      <c r="G73" s="26">
        <f t="shared" si="1"/>
        <v>3486290.1500000004</v>
      </c>
      <c r="H73" s="16">
        <f t="shared" si="21"/>
        <v>2205519.18</v>
      </c>
      <c r="I73" s="16">
        <f t="shared" si="21"/>
        <v>6847328.63</v>
      </c>
      <c r="J73" s="31">
        <f t="shared" si="2"/>
        <v>0.021083248375337954</v>
      </c>
      <c r="K73" s="26">
        <f t="shared" si="3"/>
        <v>5042105.580000001</v>
      </c>
      <c r="L73" s="17">
        <f t="shared" si="21"/>
        <v>0</v>
      </c>
    </row>
    <row r="74" spans="1:12" ht="15" customHeight="1">
      <c r="A74" s="8" t="s">
        <v>72</v>
      </c>
      <c r="B74" s="9">
        <v>9988500</v>
      </c>
      <c r="C74" s="9">
        <v>11889434.21</v>
      </c>
      <c r="D74" s="10">
        <v>1553371.95</v>
      </c>
      <c r="E74" s="10">
        <v>8403144.06</v>
      </c>
      <c r="F74" s="32">
        <f t="shared" si="5"/>
        <v>0.021641201548157817</v>
      </c>
      <c r="G74" s="10">
        <f t="shared" si="1"/>
        <v>3486290.1500000004</v>
      </c>
      <c r="H74" s="10">
        <v>2205519.18</v>
      </c>
      <c r="I74" s="10">
        <v>6847328.63</v>
      </c>
      <c r="J74" s="32">
        <f t="shared" si="2"/>
        <v>0.021083248375337954</v>
      </c>
      <c r="K74" s="10">
        <f t="shared" si="3"/>
        <v>5042105.580000001</v>
      </c>
      <c r="L74" s="11"/>
    </row>
    <row r="75" spans="1:12" ht="15" customHeight="1">
      <c r="A75" s="15" t="s">
        <v>50</v>
      </c>
      <c r="B75" s="16">
        <f>B76</f>
        <v>6896000</v>
      </c>
      <c r="C75" s="16">
        <f aca="true" t="shared" si="22" ref="C75:L75">C76</f>
        <v>8010096.52</v>
      </c>
      <c r="D75" s="16">
        <f t="shared" si="22"/>
        <v>717015.07</v>
      </c>
      <c r="E75" s="16">
        <f t="shared" si="22"/>
        <v>7067969.62</v>
      </c>
      <c r="F75" s="31">
        <f t="shared" si="5"/>
        <v>0.018202633917795336</v>
      </c>
      <c r="G75" s="26">
        <f aca="true" t="shared" si="23" ref="G75:G81">C75-E75</f>
        <v>942126.8999999994</v>
      </c>
      <c r="H75" s="16">
        <f t="shared" si="22"/>
        <v>774746.8</v>
      </c>
      <c r="I75" s="16">
        <f t="shared" si="22"/>
        <v>6119764.77</v>
      </c>
      <c r="J75" s="31">
        <f aca="true" t="shared" si="24" ref="J75:J81">I75/I$82</f>
        <v>0.01884304487435605</v>
      </c>
      <c r="K75" s="26">
        <f aca="true" t="shared" si="25" ref="K75:K81">C75-I75</f>
        <v>1890331.75</v>
      </c>
      <c r="L75" s="17">
        <f t="shared" si="22"/>
        <v>0</v>
      </c>
    </row>
    <row r="76" spans="1:12" ht="15" customHeight="1">
      <c r="A76" s="8" t="s">
        <v>51</v>
      </c>
      <c r="B76" s="9">
        <v>6896000</v>
      </c>
      <c r="C76" s="9">
        <v>8010096.52</v>
      </c>
      <c r="D76" s="10">
        <v>717015.07</v>
      </c>
      <c r="E76" s="10">
        <v>7067969.62</v>
      </c>
      <c r="F76" s="32">
        <f aca="true" t="shared" si="26" ref="F76:F81">E76/E$82</f>
        <v>0.018202633917795336</v>
      </c>
      <c r="G76" s="10">
        <f t="shared" si="23"/>
        <v>942126.8999999994</v>
      </c>
      <c r="H76" s="10">
        <v>774746.8</v>
      </c>
      <c r="I76" s="10">
        <v>6119764.77</v>
      </c>
      <c r="J76" s="32">
        <f t="shared" si="24"/>
        <v>0.01884304487435605</v>
      </c>
      <c r="K76" s="10">
        <f t="shared" si="25"/>
        <v>1890331.75</v>
      </c>
      <c r="L76" s="11"/>
    </row>
    <row r="77" spans="1:12" ht="15" customHeight="1">
      <c r="A77" s="15" t="s">
        <v>52</v>
      </c>
      <c r="B77" s="16">
        <f>B78+B79</f>
        <v>7900000</v>
      </c>
      <c r="C77" s="16">
        <f aca="true" t="shared" si="27" ref="C77:I77">C78+C79</f>
        <v>6802920</v>
      </c>
      <c r="D77" s="16">
        <f t="shared" si="27"/>
        <v>2138199.69</v>
      </c>
      <c r="E77" s="16">
        <f t="shared" si="27"/>
        <v>6203796.47</v>
      </c>
      <c r="F77" s="31">
        <f t="shared" si="26"/>
        <v>0.015977068679579435</v>
      </c>
      <c r="G77" s="26">
        <f t="shared" si="23"/>
        <v>599123.5300000003</v>
      </c>
      <c r="H77" s="16">
        <f t="shared" si="27"/>
        <v>1066202</v>
      </c>
      <c r="I77" s="16">
        <f t="shared" si="27"/>
        <v>5126147.14</v>
      </c>
      <c r="J77" s="31">
        <f t="shared" si="24"/>
        <v>0.015783649244997356</v>
      </c>
      <c r="K77" s="25">
        <f t="shared" si="25"/>
        <v>1676772.8600000003</v>
      </c>
      <c r="L77" s="17">
        <f>L78+L79</f>
        <v>0</v>
      </c>
    </row>
    <row r="78" spans="1:12" ht="15" customHeight="1">
      <c r="A78" s="8" t="s">
        <v>53</v>
      </c>
      <c r="B78" s="9">
        <v>7900000</v>
      </c>
      <c r="C78" s="9">
        <v>6802920</v>
      </c>
      <c r="D78" s="10">
        <v>2138199.69</v>
      </c>
      <c r="E78" s="10">
        <v>6203796.47</v>
      </c>
      <c r="F78" s="32">
        <f t="shared" si="26"/>
        <v>0.015977068679579435</v>
      </c>
      <c r="G78" s="10">
        <f t="shared" si="23"/>
        <v>599123.5300000003</v>
      </c>
      <c r="H78" s="10">
        <v>1066202</v>
      </c>
      <c r="I78" s="10">
        <v>5126147.14</v>
      </c>
      <c r="J78" s="32">
        <f t="shared" si="24"/>
        <v>0.015783649244997356</v>
      </c>
      <c r="K78" s="10">
        <f t="shared" si="25"/>
        <v>1676772.8600000003</v>
      </c>
      <c r="L78" s="11"/>
    </row>
    <row r="79" spans="1:12" ht="15" customHeight="1">
      <c r="A79" s="8" t="s">
        <v>54</v>
      </c>
      <c r="B79" s="9">
        <v>0</v>
      </c>
      <c r="C79" s="9">
        <v>0</v>
      </c>
      <c r="D79" s="10">
        <v>0</v>
      </c>
      <c r="E79" s="10">
        <v>0</v>
      </c>
      <c r="F79" s="32">
        <f t="shared" si="26"/>
        <v>0</v>
      </c>
      <c r="G79" s="10">
        <f t="shared" si="23"/>
        <v>0</v>
      </c>
      <c r="H79" s="10">
        <v>0</v>
      </c>
      <c r="I79" s="10">
        <v>0</v>
      </c>
      <c r="J79" s="32">
        <f t="shared" si="24"/>
        <v>0</v>
      </c>
      <c r="K79" s="10">
        <f t="shared" si="25"/>
        <v>0</v>
      </c>
      <c r="L79" s="11"/>
    </row>
    <row r="80" spans="1:12" ht="15" customHeight="1">
      <c r="A80" s="15" t="s">
        <v>83</v>
      </c>
      <c r="B80" s="16">
        <f aca="true" t="shared" si="28" ref="B80:L80">SUM(B81)</f>
        <v>4343200</v>
      </c>
      <c r="C80" s="16">
        <f t="shared" si="28"/>
        <v>4129500</v>
      </c>
      <c r="D80" s="16">
        <f t="shared" si="28"/>
        <v>0</v>
      </c>
      <c r="E80" s="16">
        <f t="shared" si="28"/>
        <v>0</v>
      </c>
      <c r="F80" s="31">
        <f t="shared" si="26"/>
        <v>0</v>
      </c>
      <c r="G80" s="26">
        <f t="shared" si="23"/>
        <v>4129500</v>
      </c>
      <c r="H80" s="16">
        <f t="shared" si="28"/>
        <v>0</v>
      </c>
      <c r="I80" s="16">
        <f t="shared" si="28"/>
        <v>0</v>
      </c>
      <c r="J80" s="31">
        <f t="shared" si="24"/>
        <v>0</v>
      </c>
      <c r="K80" s="26">
        <f t="shared" si="25"/>
        <v>4129500</v>
      </c>
      <c r="L80" s="17">
        <f t="shared" si="28"/>
        <v>0</v>
      </c>
    </row>
    <row r="81" spans="1:12" ht="15" customHeight="1">
      <c r="A81" s="8" t="s">
        <v>83</v>
      </c>
      <c r="B81" s="9">
        <v>4343200</v>
      </c>
      <c r="C81" s="9">
        <v>4129500</v>
      </c>
      <c r="D81" s="10">
        <v>0</v>
      </c>
      <c r="E81" s="10">
        <v>0</v>
      </c>
      <c r="F81" s="32">
        <f t="shared" si="26"/>
        <v>0</v>
      </c>
      <c r="G81" s="10">
        <f t="shared" si="23"/>
        <v>4129500</v>
      </c>
      <c r="H81" s="10">
        <v>0</v>
      </c>
      <c r="I81" s="10">
        <v>0</v>
      </c>
      <c r="J81" s="32">
        <f t="shared" si="24"/>
        <v>0</v>
      </c>
      <c r="K81" s="10">
        <f t="shared" si="25"/>
        <v>4129500</v>
      </c>
      <c r="L81" s="11"/>
    </row>
    <row r="82" spans="1:12" ht="15" customHeight="1" thickBot="1">
      <c r="A82" s="12" t="s">
        <v>55</v>
      </c>
      <c r="B82" s="13">
        <f aca="true" t="shared" si="29" ref="B82:L82">SUM(B9+B12+B14+B21+B24+B31+B33+B38+B40+B47+B49+B53+B56+B58+B61+B65+B70+B73+B75+B77+B80)</f>
        <v>476400000</v>
      </c>
      <c r="C82" s="13">
        <f t="shared" si="29"/>
        <v>492703677.24999994</v>
      </c>
      <c r="D82" s="13">
        <f t="shared" si="29"/>
        <v>52056223.35999999</v>
      </c>
      <c r="E82" s="13">
        <f t="shared" si="29"/>
        <v>388293784.9500001</v>
      </c>
      <c r="F82" s="33">
        <f t="shared" si="29"/>
        <v>0.9999999999999997</v>
      </c>
      <c r="G82" s="13">
        <f t="shared" si="29"/>
        <v>104409892.3</v>
      </c>
      <c r="H82" s="13">
        <f t="shared" si="29"/>
        <v>74338580.78</v>
      </c>
      <c r="I82" s="13">
        <f t="shared" si="29"/>
        <v>324775789.1999999</v>
      </c>
      <c r="J82" s="33">
        <f t="shared" si="29"/>
        <v>1.0000000000000004</v>
      </c>
      <c r="K82" s="13">
        <f t="shared" si="29"/>
        <v>167927888.05</v>
      </c>
      <c r="L82" s="14">
        <f t="shared" si="29"/>
        <v>0</v>
      </c>
    </row>
    <row r="83" ht="13.5" thickTop="1">
      <c r="C83" s="2"/>
    </row>
    <row r="85" spans="1:12" ht="12.75">
      <c r="A85" s="39" t="s">
        <v>77</v>
      </c>
      <c r="B85" s="22"/>
      <c r="D85" s="38" t="s">
        <v>79</v>
      </c>
      <c r="E85" s="38"/>
      <c r="F85" s="41" t="s">
        <v>75</v>
      </c>
      <c r="G85" s="41"/>
      <c r="H85" s="41"/>
      <c r="J85" s="38" t="s">
        <v>98</v>
      </c>
      <c r="K85" s="7"/>
      <c r="L85" s="7"/>
    </row>
    <row r="86" spans="1:12" ht="12.75">
      <c r="A86" s="39" t="s">
        <v>78</v>
      </c>
      <c r="B86" s="22"/>
      <c r="D86" s="38" t="s">
        <v>80</v>
      </c>
      <c r="E86" s="38"/>
      <c r="F86" s="41" t="s">
        <v>76</v>
      </c>
      <c r="G86" s="41"/>
      <c r="H86" s="41"/>
      <c r="J86" s="38" t="s">
        <v>74</v>
      </c>
      <c r="K86" s="7"/>
      <c r="L86" s="7"/>
    </row>
    <row r="87" spans="1:5" ht="12.75">
      <c r="A87" s="40" t="s">
        <v>81</v>
      </c>
      <c r="B87" s="23"/>
      <c r="D87" s="38" t="s">
        <v>73</v>
      </c>
      <c r="E87" s="38"/>
    </row>
    <row r="88" spans="1:12" ht="12.75">
      <c r="A88" s="7"/>
      <c r="B88" s="7"/>
      <c r="C88" s="7"/>
      <c r="D88" s="7"/>
      <c r="E88" s="7"/>
      <c r="F88" s="23"/>
      <c r="G88" s="7"/>
      <c r="H88" s="7"/>
      <c r="I88" s="7"/>
      <c r="J88" s="7"/>
      <c r="K88" s="7"/>
      <c r="L88" s="7"/>
    </row>
    <row r="89" spans="2:12" ht="12.75">
      <c r="B89" s="18"/>
      <c r="C89" s="18"/>
      <c r="D89" s="18"/>
      <c r="E89" s="18"/>
      <c r="F89" s="24"/>
      <c r="G89" s="18"/>
      <c r="H89" s="18"/>
      <c r="I89" s="18"/>
      <c r="K89" s="18"/>
      <c r="L89" s="18"/>
    </row>
    <row r="90" spans="8:9" ht="12.75">
      <c r="H90" s="22"/>
      <c r="I90" s="22"/>
    </row>
    <row r="91" spans="8:9" ht="12.75">
      <c r="H91" s="22"/>
      <c r="I91" s="22"/>
    </row>
    <row r="92" spans="1:9" ht="12.75">
      <c r="A92" s="7"/>
      <c r="B92" s="7"/>
      <c r="C92" s="7"/>
      <c r="D92" s="7"/>
      <c r="E92" s="7"/>
      <c r="H92" s="23"/>
      <c r="I92" s="23"/>
    </row>
    <row r="93" spans="2:11" ht="12.75">
      <c r="B93" s="34"/>
      <c r="C93" s="34"/>
      <c r="D93" s="34"/>
      <c r="E93" s="34"/>
      <c r="F93" s="35"/>
      <c r="G93" s="36"/>
      <c r="H93" s="36"/>
      <c r="I93" s="36"/>
      <c r="J93" s="36"/>
      <c r="K93" s="36"/>
    </row>
    <row r="94" spans="2:11" ht="12.75"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2:11" ht="12.75">
      <c r="B95" s="34"/>
      <c r="C95" s="34"/>
      <c r="D95" s="34"/>
      <c r="E95" s="34"/>
      <c r="F95" s="35"/>
      <c r="G95" s="34"/>
      <c r="H95" s="34"/>
      <c r="I95" s="34"/>
      <c r="J95" s="34"/>
      <c r="K95" s="34"/>
    </row>
  </sheetData>
  <sheetProtection/>
  <mergeCells count="11">
    <mergeCell ref="B7:C7"/>
    <mergeCell ref="D7:F7"/>
    <mergeCell ref="A6:L6"/>
    <mergeCell ref="A1:N1"/>
    <mergeCell ref="A2:N2"/>
    <mergeCell ref="A3:N3"/>
    <mergeCell ref="F86:H86"/>
    <mergeCell ref="K7:K8"/>
    <mergeCell ref="H7:J7"/>
    <mergeCell ref="G7:G8"/>
    <mergeCell ref="F85:H85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lalmeida</cp:lastModifiedBy>
  <cp:lastPrinted>2016-02-01T17:28:44Z</cp:lastPrinted>
  <dcterms:created xsi:type="dcterms:W3CDTF">2011-01-25T11:25:48Z</dcterms:created>
  <dcterms:modified xsi:type="dcterms:W3CDTF">2016-12-02T16:31:38Z</dcterms:modified>
  <cp:category/>
  <cp:version/>
  <cp:contentType/>
  <cp:contentStatus/>
</cp:coreProperties>
</file>