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1"/>
  </bookViews>
  <sheets>
    <sheet name="RREO-1º Bim. 2016 - Receitas" sheetId="1" r:id="rId1"/>
    <sheet name="RREO-1º Bim. 2016 - Despesas" sheetId="2" r:id="rId2"/>
  </sheets>
  <definedNames>
    <definedName name="_xlfn.SUMIFS" hidden="1">#NAME?</definedName>
    <definedName name="_xlnm.Print_Area" localSheetId="1">'RREO-1º Bim. 2016 - Despesas'!$A$1:$K$29</definedName>
    <definedName name="_xlnm.Print_Area" localSheetId="0">'RREO-1º Bim. 2016 - Receitas'!$A$1:$H$57</definedName>
    <definedName name="Z_FED31D73_12BC_4C9A_9468_72952A34E245_.wvu.PrintArea" localSheetId="1" hidden="1">'RREO-1º Bim. 2016 - Despesas'!$A$1:$K$29</definedName>
    <definedName name="Z_FED31D73_12BC_4C9A_9468_72952A34E245_.wvu.PrintArea" localSheetId="0" hidden="1">'RREO-1º Bim. 2016 - Receitas'!$A$1:$H$57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<sst xmlns="http://schemas.openxmlformats.org/spreadsheetml/2006/main" count="130" uniqueCount="96">
  <si>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</si>
  <si>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</si>
  <si>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</si>
  <si>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</si>
  <si>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</si>
  <si>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</si>
  <si>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</si>
  <si>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</si>
  <si>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</si>
  <si>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</si>
  <si>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</si>
  <si>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</si>
  <si>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</si>
  <si>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</si>
  <si>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</si>
  <si>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</si>
  <si>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</si>
  <si>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</si>
  <si>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</si>
  <si>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</si>
  <si>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</si>
  <si>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</si>
  <si>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</si>
  <si>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</si>
  <si>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</si>
  <si>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</si>
  <si>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</si>
  <si>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</si>
  <si>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</si>
  <si>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</si>
  <si>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</si>
  <si>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Márcia Helena Ruttul Aguirra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</si>
  <si>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</si>
  <si>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</si>
  <si>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</si>
  <si>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</si>
  <si>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</si>
  <si>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</si>
  <si>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</si>
  <si>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</si>
  <si>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</si>
  <si>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</si>
  <si>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</si>
  <si>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</si>
  <si>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</si>
  <si>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</si>
  <si>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</si>
  <si>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</si>
  <si>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</si>
  <si>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</si>
  <si>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</si>
  <si>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</si>
  <si>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</si>
  <si>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</si>
  <si>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</si>
  <si>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</si>
  <si>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</si>
  <si>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</si>
  <si>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</si>
  <si>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</si>
  <si>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</si>
  <si>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</si>
  <si>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</si>
  <si>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</si>
  <si>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</si>
  <si>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</si>
  <si>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</si>
  <si>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</si>
  <si>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</si>
  <si>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</si>
  <si>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</si>
  <si>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</si>
  <si>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</si>
  <si>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</si>
  <si>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</si>
  <si>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</si>
  <si>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</si>
  <si>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</si>
  <si>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</si>
  <si>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</si>
  <si>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</si>
  <si>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</si>
  <si>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</si>
  <si>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</si>
  <si>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</si>
  <si>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</si>
  <si>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</si>
  <si>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</si>
  <si>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</si>
  <si>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</si>
  <si>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</si>
  <si>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</si>
  <si>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</si>
  <si>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1º BIMESTRE DE 2016</t>
  </si>
  <si>
    <t>Mario Yassuo Inui</t>
  </si>
  <si>
    <t>Amortização da Dívida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</si>
</sst>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49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50" fillId="0" borderId="0" xfId="53" applyNumberFormat="1" applyFont="1" applyBorder="1" applyProtection="1">
      <alignment/>
      <protection hidden="1"/>
    </xf>
    <xf numFmtId="39" fontId="51" fillId="0" borderId="0" xfId="53" applyNumberFormat="1" applyFont="1" applyBorder="1" applyProtection="1">
      <alignment/>
      <protection hidden="1"/>
    </xf>
    <xf numFmtId="43" fontId="0" fillId="0" borderId="10" xfId="53" applyNumberFormat="1" applyFont="1" applyBorder="1" applyProtection="1">
      <alignment/>
      <protection locked="0"/>
    </xf>
    <xf numFmtId="43" fontId="0" fillId="0" borderId="11" xfId="53" applyNumberFormat="1" applyFont="1" applyBorder="1" applyProtection="1">
      <alignment/>
      <protection hidden="1"/>
    </xf>
    <xf numFmtId="43" fontId="0" fillId="33" borderId="10" xfId="53" applyNumberFormat="1" applyFont="1" applyFill="1" applyBorder="1" applyProtection="1">
      <alignment/>
      <protection hidden="1"/>
    </xf>
    <xf numFmtId="43" fontId="0" fillId="33" borderId="11" xfId="53" applyNumberFormat="1" applyFont="1" applyFill="1" applyBorder="1" applyProtection="1">
      <alignment/>
      <protection hidden="1"/>
    </xf>
    <xf numFmtId="0" fontId="52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32" borderId="12" xfId="53" applyFont="1" applyFill="1" applyBorder="1" applyAlignment="1" applyProtection="1">
      <alignment horizontal="center"/>
      <protection hidden="1"/>
    </xf>
    <xf numFmtId="43" fontId="5" fillId="32" borderId="10" xfId="53" applyNumberFormat="1" applyFont="1" applyFill="1" applyBorder="1" applyProtection="1">
      <alignment/>
      <protection hidden="1"/>
    </xf>
    <xf numFmtId="43" fontId="5" fillId="32" borderId="11" xfId="53" applyNumberFormat="1" applyFont="1" applyFill="1" applyBorder="1" applyProtection="1">
      <alignment/>
      <protection hidden="1"/>
    </xf>
    <xf numFmtId="0" fontId="5" fillId="32" borderId="12" xfId="53" applyFont="1" applyFill="1" applyBorder="1" applyProtection="1">
      <alignment/>
      <protection hidden="1"/>
    </xf>
    <xf numFmtId="43" fontId="5" fillId="32" borderId="10" xfId="53" applyNumberFormat="1" applyFont="1" applyFill="1" applyBorder="1" applyProtection="1">
      <alignment/>
      <protection locked="0"/>
    </xf>
    <xf numFmtId="0" fontId="5" fillId="32" borderId="13" xfId="53" applyFont="1" applyFill="1" applyBorder="1" applyAlignment="1" applyProtection="1">
      <alignment horizontal="center"/>
      <protection hidden="1"/>
    </xf>
    <xf numFmtId="43" fontId="5" fillId="32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53" fillId="0" borderId="0" xfId="53" applyFont="1" applyBorder="1" applyAlignment="1" applyProtection="1">
      <alignment horizontal="center"/>
      <protection hidden="1"/>
    </xf>
    <xf numFmtId="39" fontId="53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32" borderId="10" xfId="53" applyNumberFormat="1" applyFont="1" applyFill="1" applyBorder="1" applyProtection="1">
      <alignment/>
      <protection hidden="1"/>
    </xf>
    <xf numFmtId="39" fontId="54" fillId="34" borderId="10" xfId="53" applyNumberFormat="1" applyFont="1" applyFill="1" applyBorder="1" applyAlignment="1" applyProtection="1">
      <alignment horizontal="center" vertical="center"/>
      <protection hidden="1"/>
    </xf>
    <xf numFmtId="0" fontId="54" fillId="3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43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43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3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43" fontId="7" fillId="0" borderId="11" xfId="53" applyNumberFormat="1" applyFont="1" applyBorder="1" applyProtection="1">
      <alignment/>
      <protection locked="0"/>
    </xf>
    <xf numFmtId="39" fontId="54" fillId="3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43" fontId="0" fillId="0" borderId="10" xfId="53" applyNumberFormat="1" applyFont="1" applyFill="1" applyBorder="1" applyProtection="1">
      <alignment/>
      <protection locked="0"/>
    </xf>
    <xf numFmtId="43" fontId="0" fillId="0" borderId="11" xfId="53" applyNumberFormat="1" applyFont="1" applyFill="1" applyBorder="1" applyProtection="1">
      <alignment/>
      <protection hidden="1"/>
    </xf>
    <xf numFmtId="43" fontId="5" fillId="32" borderId="15" xfId="53" applyNumberFormat="1" applyFont="1" applyFill="1" applyBorder="1" applyProtection="1">
      <alignment/>
      <protection hidden="1"/>
    </xf>
    <xf numFmtId="0" fontId="5" fillId="32" borderId="12" xfId="53" applyFont="1" applyFill="1" applyBorder="1" applyAlignment="1" applyProtection="1">
      <alignment horizontal="left"/>
      <protection hidden="1"/>
    </xf>
    <xf numFmtId="10" fontId="7" fillId="32" borderId="10" xfId="53" applyNumberFormat="1" applyFont="1" applyFill="1" applyBorder="1" applyAlignment="1" applyProtection="1">
      <alignment horizontal="right" indent="1"/>
      <protection locked="0"/>
    </xf>
    <xf numFmtId="43" fontId="7" fillId="32" borderId="10" xfId="53" applyNumberFormat="1" applyFont="1" applyFill="1" applyBorder="1" applyProtection="1">
      <alignment/>
      <protection locked="0"/>
    </xf>
    <xf numFmtId="0" fontId="8" fillId="32" borderId="12" xfId="53" applyFont="1" applyFill="1" applyBorder="1" applyAlignment="1" applyProtection="1">
      <alignment horizontal="left"/>
      <protection hidden="1"/>
    </xf>
    <xf numFmtId="0" fontId="5" fillId="32" borderId="13" xfId="53" applyFont="1" applyFill="1" applyBorder="1" applyAlignment="1" applyProtection="1">
      <alignment horizontal="left"/>
      <protection hidden="1"/>
    </xf>
    <xf numFmtId="10" fontId="7" fillId="32" borderId="14" xfId="53" applyNumberFormat="1" applyFont="1" applyFill="1" applyBorder="1" applyAlignment="1" applyProtection="1">
      <alignment horizontal="right" indent="1"/>
      <protection locked="0"/>
    </xf>
    <xf numFmtId="43" fontId="7" fillId="32" borderId="14" xfId="53" applyNumberFormat="1" applyFont="1" applyFill="1" applyBorder="1" applyProtection="1">
      <alignment/>
      <protection locked="0"/>
    </xf>
    <xf numFmtId="0" fontId="55" fillId="0" borderId="0" xfId="53" applyFont="1" applyBorder="1" applyAlignment="1" applyProtection="1">
      <alignment horizontal="center"/>
      <protection hidden="1"/>
    </xf>
    <xf numFmtId="0" fontId="52" fillId="0" borderId="0" xfId="53" applyFont="1" applyBorder="1" applyAlignment="1" applyProtection="1">
      <alignment horizontal="center"/>
      <protection hidden="1"/>
    </xf>
    <xf numFmtId="0" fontId="50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54" fillId="34" borderId="10" xfId="53" applyNumberFormat="1" applyFont="1" applyFill="1" applyBorder="1" applyAlignment="1" applyProtection="1">
      <alignment horizontal="center"/>
      <protection hidden="1"/>
    </xf>
    <xf numFmtId="39" fontId="54" fillId="34" borderId="11" xfId="53" applyNumberFormat="1" applyFont="1" applyFill="1" applyBorder="1" applyAlignment="1" applyProtection="1">
      <alignment horizontal="center" vertical="center"/>
      <protection hidden="1"/>
    </xf>
    <xf numFmtId="0" fontId="54" fillId="34" borderId="16" xfId="53" applyFont="1" applyFill="1" applyBorder="1" applyAlignment="1" applyProtection="1">
      <alignment horizontal="center" vertical="center"/>
      <protection hidden="1"/>
    </xf>
    <xf numFmtId="0" fontId="54" fillId="34" borderId="12" xfId="53" applyFont="1" applyFill="1" applyBorder="1" applyAlignment="1" applyProtection="1">
      <alignment horizontal="center" vertical="center"/>
      <protection hidden="1"/>
    </xf>
    <xf numFmtId="39" fontId="54" fillId="34" borderId="17" xfId="53" applyNumberFormat="1" applyFont="1" applyFill="1" applyBorder="1" applyAlignment="1" applyProtection="1">
      <alignment horizontal="center" vertical="center"/>
      <protection hidden="1"/>
    </xf>
    <xf numFmtId="39" fontId="54" fillId="34" borderId="18" xfId="53" applyNumberFormat="1" applyFont="1" applyFill="1" applyBorder="1" applyAlignment="1" applyProtection="1">
      <alignment horizontal="center" vertical="center"/>
      <protection hidden="1"/>
    </xf>
    <xf numFmtId="39" fontId="54" fillId="34" borderId="10" xfId="53" applyNumberFormat="1" applyFont="1" applyFill="1" applyBorder="1" applyAlignment="1" applyProtection="1">
      <alignment horizontal="center" vertical="center" wrapText="1"/>
      <protection hidden="1"/>
    </xf>
    <xf numFmtId="39" fontId="54" fillId="3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6" fillId="0" borderId="0" xfId="53" applyFont="1" applyBorder="1" applyAlignment="1" applyProtection="1">
      <alignment horizont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8">
      <selection activeCell="F56" sqref="F56"/>
    </sheetView>
  </sheetViews>
  <sheetFormatPr defaultColWidth="9.140625" defaultRowHeight="12.75"/>
  <cols>
    <col min="1" max="1" width="40.710937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3" t="s">
        <v>0</v>
      </c>
      <c r="B1" s="53"/>
      <c r="C1" s="53"/>
      <c r="D1" s="53"/>
      <c r="E1" s="53"/>
      <c r="F1" s="53"/>
      <c r="G1" s="53"/>
      <c r="H1" s="53"/>
    </row>
    <row r="2" spans="1:8" ht="15.75">
      <c r="A2" s="54" t="s">
        <v>1</v>
      </c>
      <c r="B2" s="54"/>
      <c r="C2" s="54"/>
      <c r="D2" s="54"/>
      <c r="E2" s="54"/>
      <c r="F2" s="54"/>
      <c r="G2" s="54"/>
      <c r="H2" s="54"/>
    </row>
    <row r="3" spans="1:8" ht="18">
      <c r="A3" s="55" t="s">
        <v>2</v>
      </c>
      <c r="B3" s="55"/>
      <c r="C3" s="55"/>
      <c r="D3" s="55"/>
      <c r="E3" s="55"/>
      <c r="F3" s="55"/>
      <c r="G3" s="55"/>
      <c r="H3" s="55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93</v>
      </c>
      <c r="B5" s="6"/>
      <c r="C5" s="7"/>
      <c r="D5" s="7"/>
      <c r="E5" s="7"/>
      <c r="F5" s="7"/>
      <c r="G5" s="7"/>
      <c r="H5" s="7"/>
    </row>
    <row r="6" spans="1:8" ht="13.5" thickBot="1">
      <c r="A6" s="56" t="s">
        <v>4</v>
      </c>
      <c r="B6" s="56"/>
      <c r="C6" s="56"/>
      <c r="D6" s="56"/>
      <c r="E6" s="56"/>
      <c r="F6" s="56"/>
      <c r="G6" s="56"/>
      <c r="H6" s="56"/>
    </row>
    <row r="7" spans="1:8" ht="19.5" customHeight="1" thickTop="1">
      <c r="A7" s="60" t="s">
        <v>42</v>
      </c>
      <c r="B7" s="62" t="s">
        <v>45</v>
      </c>
      <c r="C7" s="62"/>
      <c r="D7" s="62"/>
      <c r="E7" s="62"/>
      <c r="F7" s="62"/>
      <c r="G7" s="62"/>
      <c r="H7" s="63"/>
    </row>
    <row r="8" spans="1:8" ht="15" customHeight="1">
      <c r="A8" s="61"/>
      <c r="B8" s="64" t="s">
        <v>46</v>
      </c>
      <c r="C8" s="64" t="s">
        <v>47</v>
      </c>
      <c r="D8" s="58" t="s">
        <v>44</v>
      </c>
      <c r="E8" s="58"/>
      <c r="F8" s="58"/>
      <c r="G8" s="58"/>
      <c r="H8" s="59" t="s">
        <v>41</v>
      </c>
    </row>
    <row r="9" spans="1:8" ht="15" customHeight="1">
      <c r="A9" s="29" t="s">
        <v>43</v>
      </c>
      <c r="B9" s="64"/>
      <c r="C9" s="64"/>
      <c r="D9" s="28" t="s">
        <v>37</v>
      </c>
      <c r="E9" s="28" t="s">
        <v>38</v>
      </c>
      <c r="F9" s="28" t="s">
        <v>39</v>
      </c>
      <c r="G9" s="28" t="s">
        <v>40</v>
      </c>
      <c r="H9" s="59"/>
    </row>
    <row r="10" spans="1:8" ht="15" customHeight="1">
      <c r="A10" s="17" t="s">
        <v>5</v>
      </c>
      <c r="B10" s="15">
        <f>SUM(B11+B15+B18+B26+B30)</f>
        <v>434327700</v>
      </c>
      <c r="C10" s="15">
        <f>SUM(C11+C15+C18+C26+C30)</f>
        <v>435817100</v>
      </c>
      <c r="D10" s="15">
        <f>SUM(D11+D15+D18+D26+D30)</f>
        <v>71913741.06</v>
      </c>
      <c r="E10" s="27">
        <f aca="true" t="shared" si="0" ref="E10:E21">D10/C10</f>
        <v>0.16500899358928323</v>
      </c>
      <c r="F10" s="15">
        <f>SUM(F11+F15+F18+F26+F30)</f>
        <v>71913741.06</v>
      </c>
      <c r="G10" s="27">
        <f aca="true" t="shared" si="1" ref="G10:G21">F10/C10</f>
        <v>0.16500899358928323</v>
      </c>
      <c r="H10" s="16">
        <f>C10-F10</f>
        <v>363903358.94</v>
      </c>
    </row>
    <row r="11" spans="1:9" ht="15" customHeight="1">
      <c r="A11" s="30" t="s">
        <v>6</v>
      </c>
      <c r="B11" s="31">
        <f>SUM(B12:B14)</f>
        <v>172771900</v>
      </c>
      <c r="C11" s="31">
        <f>SUM(C12:C14)</f>
        <v>172771900</v>
      </c>
      <c r="D11" s="31">
        <f>SUM(D12:D14)</f>
        <v>22507961.650000002</v>
      </c>
      <c r="E11" s="32">
        <f t="shared" si="0"/>
        <v>0.13027559255874366</v>
      </c>
      <c r="F11" s="31">
        <f>SUM(F12:F14)</f>
        <v>22507961.650000002</v>
      </c>
      <c r="G11" s="32">
        <f t="shared" si="1"/>
        <v>0.13027559255874366</v>
      </c>
      <c r="H11" s="40">
        <f>C11-G11</f>
        <v>172771899.8697244</v>
      </c>
      <c r="I11" s="2"/>
    </row>
    <row r="12" spans="1:9" ht="15" customHeight="1">
      <c r="A12" s="25" t="s">
        <v>34</v>
      </c>
      <c r="B12" s="8">
        <v>153206300</v>
      </c>
      <c r="C12" s="8">
        <v>153206300</v>
      </c>
      <c r="D12" s="8">
        <v>21896196.62</v>
      </c>
      <c r="E12" s="26">
        <f t="shared" si="0"/>
        <v>0.14291968815903786</v>
      </c>
      <c r="F12" s="8">
        <v>21896196.62</v>
      </c>
      <c r="G12" s="26">
        <f t="shared" si="1"/>
        <v>0.14291968815903786</v>
      </c>
      <c r="H12" s="9">
        <f aca="true" t="shared" si="2" ref="H12:H47">C12-F12</f>
        <v>131310103.38</v>
      </c>
      <c r="I12" s="2"/>
    </row>
    <row r="13" spans="1:9" ht="15" customHeight="1">
      <c r="A13" s="25" t="s">
        <v>35</v>
      </c>
      <c r="B13" s="8">
        <v>7215600</v>
      </c>
      <c r="C13" s="8">
        <v>7215600</v>
      </c>
      <c r="D13" s="8">
        <v>469866.09</v>
      </c>
      <c r="E13" s="26">
        <f t="shared" si="0"/>
        <v>0.06511808997172792</v>
      </c>
      <c r="F13" s="8">
        <v>469866.09</v>
      </c>
      <c r="G13" s="26">
        <f t="shared" si="1"/>
        <v>0.06511808997172792</v>
      </c>
      <c r="H13" s="9">
        <f t="shared" si="2"/>
        <v>6745733.91</v>
      </c>
      <c r="I13" s="2"/>
    </row>
    <row r="14" spans="1:9" ht="15" customHeight="1">
      <c r="A14" s="25" t="s">
        <v>36</v>
      </c>
      <c r="B14" s="8">
        <v>12350000</v>
      </c>
      <c r="C14" s="8">
        <v>12350000</v>
      </c>
      <c r="D14" s="8">
        <v>141898.94</v>
      </c>
      <c r="E14" s="26">
        <f t="shared" si="0"/>
        <v>0.011489792712550607</v>
      </c>
      <c r="F14" s="8">
        <v>141898.94</v>
      </c>
      <c r="G14" s="26">
        <f t="shared" si="1"/>
        <v>0.011489792712550607</v>
      </c>
      <c r="H14" s="9">
        <f t="shared" si="2"/>
        <v>12208101.06</v>
      </c>
      <c r="I14" s="2"/>
    </row>
    <row r="15" spans="1:8" ht="15" customHeight="1">
      <c r="A15" s="30" t="s">
        <v>7</v>
      </c>
      <c r="B15" s="31">
        <f>SUM(B16:B17)</f>
        <v>10149600</v>
      </c>
      <c r="C15" s="31">
        <f>SUM(C16:C17)</f>
        <v>10149600</v>
      </c>
      <c r="D15" s="31">
        <f>SUM(D16:D17)</f>
        <v>1161250.56</v>
      </c>
      <c r="E15" s="32">
        <f t="shared" si="0"/>
        <v>0.11441343107117523</v>
      </c>
      <c r="F15" s="31">
        <f>SUM(F16:F17)</f>
        <v>1161250.56</v>
      </c>
      <c r="G15" s="32">
        <f t="shared" si="1"/>
        <v>0.11441343107117523</v>
      </c>
      <c r="H15" s="40">
        <f t="shared" si="2"/>
        <v>8988349.44</v>
      </c>
    </row>
    <row r="16" spans="1:8" ht="15" customHeight="1">
      <c r="A16" s="25" t="s">
        <v>48</v>
      </c>
      <c r="B16" s="8">
        <v>149600</v>
      </c>
      <c r="C16" s="8">
        <v>149600</v>
      </c>
      <c r="D16" s="8">
        <v>17283.52</v>
      </c>
      <c r="E16" s="26">
        <f t="shared" si="0"/>
        <v>0.11553155080213905</v>
      </c>
      <c r="F16" s="8">
        <v>17283.52</v>
      </c>
      <c r="G16" s="26">
        <f t="shared" si="1"/>
        <v>0.11553155080213905</v>
      </c>
      <c r="H16" s="9">
        <f t="shared" si="2"/>
        <v>132316.48</v>
      </c>
    </row>
    <row r="17" spans="1:8" ht="15" customHeight="1">
      <c r="A17" s="25" t="s">
        <v>49</v>
      </c>
      <c r="B17" s="8">
        <v>10000000</v>
      </c>
      <c r="C17" s="8">
        <v>10000000</v>
      </c>
      <c r="D17" s="8">
        <v>1143967.04</v>
      </c>
      <c r="E17" s="26">
        <f t="shared" si="0"/>
        <v>0.114396704</v>
      </c>
      <c r="F17" s="8">
        <v>1143967.04</v>
      </c>
      <c r="G17" s="26">
        <f t="shared" si="1"/>
        <v>0.114396704</v>
      </c>
      <c r="H17" s="9">
        <f t="shared" si="2"/>
        <v>8856032.96</v>
      </c>
    </row>
    <row r="18" spans="1:8" ht="15" customHeight="1">
      <c r="A18" s="30" t="s">
        <v>8</v>
      </c>
      <c r="B18" s="31">
        <f>SUM(B19:B22)</f>
        <v>5079600</v>
      </c>
      <c r="C18" s="31">
        <f>SUM(C19:C22)</f>
        <v>5079600</v>
      </c>
      <c r="D18" s="31">
        <f>SUM(D19:D22)</f>
        <v>596862.5399999999</v>
      </c>
      <c r="E18" s="32">
        <f t="shared" si="0"/>
        <v>0.11750187810063784</v>
      </c>
      <c r="F18" s="31">
        <f>SUM(F19:F22)</f>
        <v>596862.5399999999</v>
      </c>
      <c r="G18" s="32">
        <f t="shared" si="1"/>
        <v>0.11750187810063784</v>
      </c>
      <c r="H18" s="40">
        <f t="shared" si="2"/>
        <v>4482737.46</v>
      </c>
    </row>
    <row r="19" spans="1:8" ht="15" customHeight="1">
      <c r="A19" s="25" t="s">
        <v>50</v>
      </c>
      <c r="B19" s="8">
        <v>10100</v>
      </c>
      <c r="C19" s="8">
        <v>10100</v>
      </c>
      <c r="D19" s="8">
        <v>56.2</v>
      </c>
      <c r="E19" s="26">
        <f t="shared" si="0"/>
        <v>0.005564356435643565</v>
      </c>
      <c r="F19" s="8">
        <v>56.2</v>
      </c>
      <c r="G19" s="26">
        <f t="shared" si="1"/>
        <v>0.005564356435643565</v>
      </c>
      <c r="H19" s="9">
        <f t="shared" si="2"/>
        <v>10043.8</v>
      </c>
    </row>
    <row r="20" spans="1:8" ht="15" customHeight="1">
      <c r="A20" s="25" t="s">
        <v>51</v>
      </c>
      <c r="B20" s="8">
        <v>4842800</v>
      </c>
      <c r="C20" s="8">
        <v>4842800</v>
      </c>
      <c r="D20" s="8">
        <v>563837.46</v>
      </c>
      <c r="E20" s="26">
        <f t="shared" si="0"/>
        <v>0.11642798794086065</v>
      </c>
      <c r="F20" s="8">
        <v>563837.46</v>
      </c>
      <c r="G20" s="26">
        <f t="shared" si="1"/>
        <v>0.11642798794086065</v>
      </c>
      <c r="H20" s="9">
        <f t="shared" si="2"/>
        <v>4278962.54</v>
      </c>
    </row>
    <row r="21" spans="1:8" ht="15" customHeight="1">
      <c r="A21" s="25" t="s">
        <v>52</v>
      </c>
      <c r="B21" s="8">
        <v>226700</v>
      </c>
      <c r="C21" s="8">
        <v>226700</v>
      </c>
      <c r="D21" s="8">
        <v>32968.88</v>
      </c>
      <c r="E21" s="26">
        <f t="shared" si="0"/>
        <v>0.14542955447728273</v>
      </c>
      <c r="F21" s="8">
        <v>32968.88</v>
      </c>
      <c r="G21" s="26">
        <f t="shared" si="1"/>
        <v>0.14542955447728273</v>
      </c>
      <c r="H21" s="9">
        <f t="shared" si="2"/>
        <v>193731.12</v>
      </c>
    </row>
    <row r="22" spans="1:8" ht="15" customHeight="1">
      <c r="A22" s="25" t="s">
        <v>53</v>
      </c>
      <c r="B22" s="8">
        <v>0</v>
      </c>
      <c r="C22" s="8">
        <v>0</v>
      </c>
      <c r="D22" s="8">
        <v>0</v>
      </c>
      <c r="E22" s="34" t="s">
        <v>54</v>
      </c>
      <c r="F22" s="8">
        <v>0</v>
      </c>
      <c r="G22" s="34" t="s">
        <v>54</v>
      </c>
      <c r="H22" s="9">
        <f t="shared" si="2"/>
        <v>0</v>
      </c>
    </row>
    <row r="23" spans="1:8" ht="15" customHeight="1">
      <c r="A23" s="30" t="s">
        <v>55</v>
      </c>
      <c r="B23" s="31">
        <v>0</v>
      </c>
      <c r="C23" s="31">
        <v>0</v>
      </c>
      <c r="D23" s="31">
        <v>0</v>
      </c>
      <c r="E23" s="35" t="s">
        <v>54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56</v>
      </c>
      <c r="B24" s="31">
        <v>0</v>
      </c>
      <c r="C24" s="31">
        <v>0</v>
      </c>
      <c r="D24" s="31">
        <v>0</v>
      </c>
      <c r="E24" s="35" t="s">
        <v>54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57</v>
      </c>
      <c r="B25" s="31">
        <v>0</v>
      </c>
      <c r="C25" s="31">
        <v>0</v>
      </c>
      <c r="D25" s="31">
        <v>0</v>
      </c>
      <c r="E25" s="35" t="s">
        <v>54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226428110</v>
      </c>
      <c r="C26" s="31">
        <f>SUM(C27+C28-C29)</f>
        <v>227917510</v>
      </c>
      <c r="D26" s="31">
        <f>SUM(D27+D28-D29)</f>
        <v>45172633.31</v>
      </c>
      <c r="E26" s="32">
        <f aca="true" t="shared" si="3" ref="E26:E40">D26/C26</f>
        <v>0.19819729212555895</v>
      </c>
      <c r="F26" s="31">
        <f>SUM(F27+F28-F29)</f>
        <v>45172633.31</v>
      </c>
      <c r="G26" s="32">
        <f aca="true" t="shared" si="4" ref="G26:G39">F26/C26</f>
        <v>0.19819729212555895</v>
      </c>
      <c r="H26" s="40">
        <f t="shared" si="2"/>
        <v>182744876.69</v>
      </c>
      <c r="I26" s="2"/>
    </row>
    <row r="27" spans="1:9" ht="15" customHeight="1">
      <c r="A27" s="25" t="s">
        <v>58</v>
      </c>
      <c r="B27" s="8">
        <v>254192090</v>
      </c>
      <c r="C27" s="8">
        <v>254842490</v>
      </c>
      <c r="D27" s="8">
        <v>51958663.75</v>
      </c>
      <c r="E27" s="26">
        <f t="shared" si="3"/>
        <v>0.20388540290121948</v>
      </c>
      <c r="F27" s="8">
        <v>51958663.75</v>
      </c>
      <c r="G27" s="26">
        <f t="shared" si="4"/>
        <v>0.20388540290121948</v>
      </c>
      <c r="H27" s="9">
        <f t="shared" si="2"/>
        <v>202883826.25</v>
      </c>
      <c r="I27" s="2"/>
    </row>
    <row r="28" spans="1:9" ht="15" customHeight="1">
      <c r="A28" s="25" t="s">
        <v>59</v>
      </c>
      <c r="B28" s="8">
        <v>6843200</v>
      </c>
      <c r="C28" s="8">
        <v>7682200</v>
      </c>
      <c r="D28" s="8">
        <v>599535.28</v>
      </c>
      <c r="E28" s="26">
        <f t="shared" si="3"/>
        <v>0.07804213376376559</v>
      </c>
      <c r="F28" s="8">
        <v>599535.28</v>
      </c>
      <c r="G28" s="26">
        <f t="shared" si="4"/>
        <v>0.07804213376376559</v>
      </c>
      <c r="H28" s="9">
        <f t="shared" si="2"/>
        <v>7082664.72</v>
      </c>
      <c r="I28" s="2"/>
    </row>
    <row r="29" spans="1:9" ht="15" customHeight="1">
      <c r="A29" s="25" t="s">
        <v>30</v>
      </c>
      <c r="B29" s="8">
        <v>34607180</v>
      </c>
      <c r="C29" s="8">
        <v>34607180</v>
      </c>
      <c r="D29" s="8">
        <v>7385565.72</v>
      </c>
      <c r="E29" s="26">
        <f t="shared" si="3"/>
        <v>0.2134113707039984</v>
      </c>
      <c r="F29" s="8">
        <v>7385565.72</v>
      </c>
      <c r="G29" s="26">
        <f t="shared" si="4"/>
        <v>0.2134113707039984</v>
      </c>
      <c r="H29" s="9">
        <f t="shared" si="2"/>
        <v>27221614.28</v>
      </c>
      <c r="I29" s="2"/>
    </row>
    <row r="30" spans="1:8" ht="15" customHeight="1">
      <c r="A30" s="30" t="s">
        <v>10</v>
      </c>
      <c r="B30" s="31">
        <f>SUM(B31:B34)</f>
        <v>19898490</v>
      </c>
      <c r="C30" s="31">
        <f>SUM(C31:C34)</f>
        <v>19898490</v>
      </c>
      <c r="D30" s="31">
        <f>SUM(D31:D34)</f>
        <v>2475033</v>
      </c>
      <c r="E30" s="32">
        <f t="shared" si="3"/>
        <v>0.12438295569161278</v>
      </c>
      <c r="F30" s="31">
        <f>SUM(F31:F34)</f>
        <v>2475033</v>
      </c>
      <c r="G30" s="32">
        <f t="shared" si="4"/>
        <v>0.12438295569161278</v>
      </c>
      <c r="H30" s="40">
        <f t="shared" si="2"/>
        <v>17423457</v>
      </c>
    </row>
    <row r="31" spans="1:8" ht="15" customHeight="1">
      <c r="A31" s="25" t="s">
        <v>60</v>
      </c>
      <c r="B31" s="8">
        <v>7935900</v>
      </c>
      <c r="C31" s="8">
        <v>7935900</v>
      </c>
      <c r="D31" s="8">
        <v>1363325.66</v>
      </c>
      <c r="E31" s="26">
        <f t="shared" si="3"/>
        <v>0.17179219244194105</v>
      </c>
      <c r="F31" s="8">
        <v>1363325.66</v>
      </c>
      <c r="G31" s="26">
        <f t="shared" si="4"/>
        <v>0.17179219244194105</v>
      </c>
      <c r="H31" s="9">
        <f t="shared" si="2"/>
        <v>6572574.34</v>
      </c>
    </row>
    <row r="32" spans="1:8" ht="15" customHeight="1">
      <c r="A32" s="25" t="s">
        <v>61</v>
      </c>
      <c r="B32" s="8">
        <v>440500</v>
      </c>
      <c r="C32" s="8">
        <v>440500</v>
      </c>
      <c r="D32" s="8">
        <v>200893.11</v>
      </c>
      <c r="E32" s="26">
        <f t="shared" si="3"/>
        <v>0.4560570034052213</v>
      </c>
      <c r="F32" s="8">
        <v>200893.11</v>
      </c>
      <c r="G32" s="26">
        <f t="shared" si="4"/>
        <v>0.4560570034052213</v>
      </c>
      <c r="H32" s="9">
        <f t="shared" si="2"/>
        <v>239606.89</v>
      </c>
    </row>
    <row r="33" spans="1:8" ht="15" customHeight="1">
      <c r="A33" s="25" t="s">
        <v>62</v>
      </c>
      <c r="B33" s="8">
        <v>10061690</v>
      </c>
      <c r="C33" s="8">
        <v>10061690</v>
      </c>
      <c r="D33" s="8">
        <v>586687.81</v>
      </c>
      <c r="E33" s="26">
        <f t="shared" si="3"/>
        <v>0.05830907233277909</v>
      </c>
      <c r="F33" s="8">
        <v>586687.81</v>
      </c>
      <c r="G33" s="26">
        <f t="shared" si="4"/>
        <v>0.05830907233277909</v>
      </c>
      <c r="H33" s="9">
        <f t="shared" si="2"/>
        <v>9475002.19</v>
      </c>
    </row>
    <row r="34" spans="1:8" ht="15" customHeight="1">
      <c r="A34" s="25" t="s">
        <v>63</v>
      </c>
      <c r="B34" s="8">
        <v>1460400</v>
      </c>
      <c r="C34" s="8">
        <v>1460400</v>
      </c>
      <c r="D34" s="8">
        <v>324126.42</v>
      </c>
      <c r="E34" s="26">
        <f t="shared" si="3"/>
        <v>0.2219435907970419</v>
      </c>
      <c r="F34" s="8">
        <v>324126.42</v>
      </c>
      <c r="G34" s="26">
        <f t="shared" si="4"/>
        <v>0.2219435907970419</v>
      </c>
      <c r="H34" s="9">
        <f t="shared" si="2"/>
        <v>1136273.58</v>
      </c>
    </row>
    <row r="35" spans="1:8" ht="15" customHeight="1">
      <c r="A35" s="17" t="s">
        <v>11</v>
      </c>
      <c r="B35" s="15">
        <f>SUM(B36+B38+B41+B42+B46)</f>
        <v>42072300</v>
      </c>
      <c r="C35" s="15">
        <f>SUM(C36+C38+C41+C42+C46)</f>
        <v>44184350</v>
      </c>
      <c r="D35" s="15">
        <f>SUM(D36+D38+D41+D42+D46)</f>
        <v>951362.93</v>
      </c>
      <c r="E35" s="27">
        <f t="shared" si="3"/>
        <v>0.021531671960773442</v>
      </c>
      <c r="F35" s="15">
        <f>SUM(F36+F38+F41+F42+F46)</f>
        <v>951362.93</v>
      </c>
      <c r="G35" s="27">
        <f t="shared" si="4"/>
        <v>0.021531671960773442</v>
      </c>
      <c r="H35" s="16">
        <f t="shared" si="2"/>
        <v>43232987.07</v>
      </c>
    </row>
    <row r="36" spans="1:8" ht="15" customHeight="1">
      <c r="A36" s="30" t="s">
        <v>12</v>
      </c>
      <c r="B36" s="31">
        <f>SUM(B37)</f>
        <v>27520000</v>
      </c>
      <c r="C36" s="31">
        <f>SUM(C37)</f>
        <v>27520000</v>
      </c>
      <c r="D36" s="31">
        <f>SUM(D37)</f>
        <v>832862.93</v>
      </c>
      <c r="E36" s="32">
        <f t="shared" si="3"/>
        <v>0.030263914607558142</v>
      </c>
      <c r="F36" s="31">
        <f>SUM(F37)</f>
        <v>832862.93</v>
      </c>
      <c r="G36" s="32">
        <f t="shared" si="4"/>
        <v>0.030263914607558142</v>
      </c>
      <c r="H36" s="40">
        <f t="shared" si="2"/>
        <v>26687137.07</v>
      </c>
    </row>
    <row r="37" spans="1:8" ht="15" customHeight="1">
      <c r="A37" s="25" t="s">
        <v>12</v>
      </c>
      <c r="B37" s="8">
        <v>27520000</v>
      </c>
      <c r="C37" s="8">
        <v>27520000</v>
      </c>
      <c r="D37" s="8">
        <v>832862.93</v>
      </c>
      <c r="E37" s="26">
        <f t="shared" si="3"/>
        <v>0.030263914607558142</v>
      </c>
      <c r="F37" s="8">
        <v>832862.93</v>
      </c>
      <c r="G37" s="26">
        <f t="shared" si="4"/>
        <v>0.030263914607558142</v>
      </c>
      <c r="H37" s="9">
        <f t="shared" si="2"/>
        <v>26687137.07</v>
      </c>
    </row>
    <row r="38" spans="1:8" ht="15" customHeight="1">
      <c r="A38" s="30" t="s">
        <v>13</v>
      </c>
      <c r="B38" s="31">
        <f>SUM(B39:B40)</f>
        <v>50000</v>
      </c>
      <c r="C38" s="31">
        <f>SUM(C39:C40)</f>
        <v>50000</v>
      </c>
      <c r="D38" s="31">
        <f>SUM(D39:D40)</f>
        <v>0</v>
      </c>
      <c r="E38" s="32">
        <f t="shared" si="3"/>
        <v>0</v>
      </c>
      <c r="F38" s="31">
        <f>SUM(F39:F40)</f>
        <v>0</v>
      </c>
      <c r="G38" s="32">
        <f t="shared" si="4"/>
        <v>0</v>
      </c>
      <c r="H38" s="40">
        <f t="shared" si="2"/>
        <v>50000</v>
      </c>
    </row>
    <row r="39" spans="1:8" ht="15" customHeight="1">
      <c r="A39" s="25" t="s">
        <v>64</v>
      </c>
      <c r="B39" s="8">
        <v>0</v>
      </c>
      <c r="C39" s="8">
        <v>0</v>
      </c>
      <c r="D39" s="8">
        <v>0</v>
      </c>
      <c r="E39" s="34" t="s">
        <v>54</v>
      </c>
      <c r="F39" s="8">
        <v>0</v>
      </c>
      <c r="G39" s="34" t="s">
        <v>54</v>
      </c>
      <c r="H39" s="9">
        <f t="shared" si="2"/>
        <v>0</v>
      </c>
    </row>
    <row r="40" spans="1:8" ht="15" customHeight="1">
      <c r="A40" s="25" t="s">
        <v>65</v>
      </c>
      <c r="B40" s="8">
        <v>50000</v>
      </c>
      <c r="C40" s="8">
        <v>50000</v>
      </c>
      <c r="D40" s="8">
        <v>0</v>
      </c>
      <c r="E40" s="26">
        <f>D40/C40</f>
        <v>0</v>
      </c>
      <c r="F40" s="8">
        <v>0</v>
      </c>
      <c r="G40" s="26">
        <f>F40/C40</f>
        <v>0</v>
      </c>
      <c r="H40" s="9">
        <f t="shared" si="2"/>
        <v>50000</v>
      </c>
    </row>
    <row r="41" spans="1:8" ht="15" customHeight="1">
      <c r="A41" s="30" t="s">
        <v>14</v>
      </c>
      <c r="B41" s="31">
        <v>0</v>
      </c>
      <c r="C41" s="31">
        <v>0</v>
      </c>
      <c r="D41" s="31">
        <v>0</v>
      </c>
      <c r="E41" s="35" t="s">
        <v>54</v>
      </c>
      <c r="F41" s="31">
        <v>0</v>
      </c>
      <c r="G41" s="31">
        <v>0</v>
      </c>
      <c r="H41" s="33">
        <f t="shared" si="2"/>
        <v>0</v>
      </c>
    </row>
    <row r="42" spans="1:8" ht="15" customHeight="1">
      <c r="A42" s="30" t="s">
        <v>15</v>
      </c>
      <c r="B42" s="31">
        <f>SUM(B43:B45)</f>
        <v>14502300</v>
      </c>
      <c r="C42" s="31">
        <f>SUM(C43:C45)</f>
        <v>16614350</v>
      </c>
      <c r="D42" s="31">
        <f>SUM(D43:D45)</f>
        <v>118500</v>
      </c>
      <c r="E42" s="32">
        <f>D42/C42</f>
        <v>0.0071323885677140545</v>
      </c>
      <c r="F42" s="31">
        <f>SUM(F43:F45)</f>
        <v>118500</v>
      </c>
      <c r="G42" s="32">
        <f>F42/C42</f>
        <v>0.0071323885677140545</v>
      </c>
      <c r="H42" s="40">
        <f t="shared" si="2"/>
        <v>16495850</v>
      </c>
    </row>
    <row r="43" spans="1:8" ht="15" customHeight="1">
      <c r="A43" s="25" t="s">
        <v>58</v>
      </c>
      <c r="B43" s="8">
        <v>580300</v>
      </c>
      <c r="C43" s="8">
        <v>580300</v>
      </c>
      <c r="D43" s="8">
        <v>118500</v>
      </c>
      <c r="E43" s="26">
        <f>D43/C43</f>
        <v>0.20420472169567466</v>
      </c>
      <c r="F43" s="8">
        <v>118500</v>
      </c>
      <c r="G43" s="26">
        <f>F43/C43</f>
        <v>0.20420472169567466</v>
      </c>
      <c r="H43" s="9">
        <f t="shared" si="2"/>
        <v>461800</v>
      </c>
    </row>
    <row r="44" spans="1:8" ht="15" customHeight="1">
      <c r="A44" s="25" t="s">
        <v>66</v>
      </c>
      <c r="B44" s="8">
        <v>0</v>
      </c>
      <c r="C44" s="8">
        <v>0</v>
      </c>
      <c r="D44" s="8">
        <v>0</v>
      </c>
      <c r="E44" s="34" t="s">
        <v>54</v>
      </c>
      <c r="F44" s="8">
        <v>0</v>
      </c>
      <c r="G44" s="34" t="s">
        <v>54</v>
      </c>
      <c r="H44" s="9">
        <f t="shared" si="2"/>
        <v>0</v>
      </c>
    </row>
    <row r="45" spans="1:8" ht="15" customHeight="1">
      <c r="A45" s="25" t="s">
        <v>59</v>
      </c>
      <c r="B45" s="8">
        <v>13922000</v>
      </c>
      <c r="C45" s="8">
        <v>16034050</v>
      </c>
      <c r="D45" s="8">
        <v>0</v>
      </c>
      <c r="E45" s="26">
        <f>D45/C45</f>
        <v>0</v>
      </c>
      <c r="F45" s="8">
        <v>0</v>
      </c>
      <c r="G45" s="26">
        <f>F45/C45</f>
        <v>0</v>
      </c>
      <c r="H45" s="9">
        <f t="shared" si="2"/>
        <v>16034050</v>
      </c>
    </row>
    <row r="46" spans="1:8" ht="15" customHeight="1">
      <c r="A46" s="30" t="s">
        <v>16</v>
      </c>
      <c r="B46" s="31">
        <v>0</v>
      </c>
      <c r="C46" s="31">
        <v>0</v>
      </c>
      <c r="D46" s="31">
        <v>0</v>
      </c>
      <c r="E46" s="35" t="s">
        <v>54</v>
      </c>
      <c r="F46" s="31">
        <v>0</v>
      </c>
      <c r="G46" s="31">
        <v>0</v>
      </c>
      <c r="H46" s="33">
        <f t="shared" si="2"/>
        <v>0</v>
      </c>
    </row>
    <row r="47" spans="1:8" ht="15" customHeight="1">
      <c r="A47" s="14" t="s">
        <v>17</v>
      </c>
      <c r="B47" s="15">
        <f>SUM(B10+B35)</f>
        <v>476400000</v>
      </c>
      <c r="C47" s="15">
        <f>SUM(C10+C35)</f>
        <v>480001450</v>
      </c>
      <c r="D47" s="15">
        <f>SUM(D10+D35)</f>
        <v>72865103.99000001</v>
      </c>
      <c r="E47" s="27">
        <f>D47/C47</f>
        <v>0.1518018414111041</v>
      </c>
      <c r="F47" s="15">
        <f>SUM(F10+F35)</f>
        <v>72865103.99000001</v>
      </c>
      <c r="G47" s="27">
        <f>F47/C47</f>
        <v>0.1518018414111041</v>
      </c>
      <c r="H47" s="16">
        <f t="shared" si="2"/>
        <v>407136346.01</v>
      </c>
    </row>
    <row r="48" spans="1:8" s="36" customFormat="1" ht="15" customHeight="1">
      <c r="A48" s="46" t="s">
        <v>67</v>
      </c>
      <c r="B48" s="15">
        <v>0</v>
      </c>
      <c r="C48" s="15">
        <v>0</v>
      </c>
      <c r="D48" s="15">
        <v>0</v>
      </c>
      <c r="E48" s="47" t="s">
        <v>54</v>
      </c>
      <c r="F48" s="15"/>
      <c r="G48" s="48">
        <v>0</v>
      </c>
      <c r="H48" s="16">
        <v>0</v>
      </c>
    </row>
    <row r="49" spans="1:8" s="36" customFormat="1" ht="15" customHeight="1">
      <c r="A49" s="46" t="s">
        <v>68</v>
      </c>
      <c r="B49" s="15">
        <f aca="true" t="shared" si="5" ref="B49:G49">B47</f>
        <v>476400000</v>
      </c>
      <c r="C49" s="15">
        <f t="shared" si="5"/>
        <v>480001450</v>
      </c>
      <c r="D49" s="15">
        <f t="shared" si="5"/>
        <v>72865103.99000001</v>
      </c>
      <c r="E49" s="27">
        <f t="shared" si="5"/>
        <v>0.1518018414111041</v>
      </c>
      <c r="F49" s="15">
        <f>F47+F48</f>
        <v>72865103.99000001</v>
      </c>
      <c r="G49" s="27">
        <f t="shared" si="5"/>
        <v>0.1518018414111041</v>
      </c>
      <c r="H49" s="16">
        <f>H47-F48</f>
        <v>407136346.01</v>
      </c>
    </row>
    <row r="50" spans="1:8" s="36" customFormat="1" ht="15" customHeight="1">
      <c r="A50" s="49" t="s">
        <v>69</v>
      </c>
      <c r="B50" s="15">
        <v>0</v>
      </c>
      <c r="C50" s="15">
        <v>0</v>
      </c>
      <c r="D50" s="15">
        <v>0</v>
      </c>
      <c r="E50" s="47" t="s">
        <v>54</v>
      </c>
      <c r="F50" s="15">
        <v>3533690.9</v>
      </c>
      <c r="G50" s="48">
        <v>0</v>
      </c>
      <c r="H50" s="16">
        <v>0</v>
      </c>
    </row>
    <row r="51" spans="1:8" s="36" customFormat="1" ht="15" customHeight="1" thickBot="1">
      <c r="A51" s="50" t="s">
        <v>70</v>
      </c>
      <c r="B51" s="20">
        <v>0</v>
      </c>
      <c r="C51" s="20">
        <v>0</v>
      </c>
      <c r="D51" s="20">
        <v>0</v>
      </c>
      <c r="E51" s="51" t="s">
        <v>54</v>
      </c>
      <c r="F51" s="20">
        <f>F50</f>
        <v>3533690.9</v>
      </c>
      <c r="G51" s="52">
        <v>0</v>
      </c>
      <c r="H51" s="45">
        <v>0</v>
      </c>
    </row>
    <row r="52" spans="1:8" s="36" customFormat="1" ht="15" customHeight="1" thickTop="1">
      <c r="A52" s="37"/>
      <c r="B52" s="38"/>
      <c r="C52" s="38"/>
      <c r="D52" s="38"/>
      <c r="E52" s="39"/>
      <c r="F52" s="38"/>
      <c r="G52" s="39"/>
      <c r="H52" s="38"/>
    </row>
    <row r="53" spans="1:8" ht="14.25">
      <c r="A53" s="21" t="s">
        <v>94</v>
      </c>
      <c r="B53" s="57" t="s">
        <v>31</v>
      </c>
      <c r="C53" s="57"/>
      <c r="D53" s="57" t="s">
        <v>22</v>
      </c>
      <c r="E53" s="57"/>
      <c r="F53" s="57"/>
      <c r="G53" s="57" t="s">
        <v>23</v>
      </c>
      <c r="H53" s="57"/>
    </row>
    <row r="54" spans="1:8" ht="14.25">
      <c r="A54" s="21" t="s">
        <v>24</v>
      </c>
      <c r="B54" s="57" t="s">
        <v>25</v>
      </c>
      <c r="C54" s="57"/>
      <c r="D54" s="57" t="s">
        <v>26</v>
      </c>
      <c r="E54" s="57"/>
      <c r="F54" s="57"/>
      <c r="G54" s="57" t="s">
        <v>27</v>
      </c>
      <c r="H54" s="57"/>
    </row>
    <row r="55" spans="1:9" ht="15">
      <c r="A55" s="22"/>
      <c r="B55" s="23"/>
      <c r="C55" s="23"/>
      <c r="D55" s="57" t="s">
        <v>28</v>
      </c>
      <c r="E55" s="57"/>
      <c r="F55" s="57"/>
      <c r="G55" s="57" t="s">
        <v>29</v>
      </c>
      <c r="H55" s="57"/>
      <c r="I55" s="3"/>
    </row>
    <row r="56" spans="1:8" ht="15">
      <c r="A56" s="4"/>
      <c r="B56" s="5"/>
      <c r="C56" s="5"/>
      <c r="D56" s="5"/>
      <c r="E56" s="5"/>
      <c r="F56" s="5"/>
      <c r="G56" s="5"/>
      <c r="H56" s="5"/>
    </row>
  </sheetData>
  <sheetProtection selectLockedCells="1"/>
  <mergeCells count="18">
    <mergeCell ref="D54:F54"/>
    <mergeCell ref="G54:H54"/>
    <mergeCell ref="D8:G8"/>
    <mergeCell ref="H8:H9"/>
    <mergeCell ref="A7:A8"/>
    <mergeCell ref="B7:H7"/>
    <mergeCell ref="B8:B9"/>
    <mergeCell ref="C8:C9"/>
    <mergeCell ref="A1:H1"/>
    <mergeCell ref="A2:H2"/>
    <mergeCell ref="A3:H3"/>
    <mergeCell ref="A6:H6"/>
    <mergeCell ref="D55:F55"/>
    <mergeCell ref="G55:H55"/>
    <mergeCell ref="B53:C53"/>
    <mergeCell ref="D53:F53"/>
    <mergeCell ref="G53:H53"/>
    <mergeCell ref="B54:C54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H11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93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36" customFormat="1" ht="15" customHeight="1" thickTop="1">
      <c r="A7" s="60" t="s">
        <v>72</v>
      </c>
      <c r="B7" s="62" t="s">
        <v>71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s="36" customFormat="1" ht="15" customHeight="1">
      <c r="A8" s="61"/>
      <c r="B8" s="64" t="s">
        <v>74</v>
      </c>
      <c r="C8" s="64" t="s">
        <v>88</v>
      </c>
      <c r="D8" s="65" t="s">
        <v>75</v>
      </c>
      <c r="E8" s="65"/>
      <c r="F8" s="65" t="s">
        <v>78</v>
      </c>
      <c r="G8" s="65" t="s">
        <v>79</v>
      </c>
      <c r="H8" s="65"/>
      <c r="I8" s="65" t="s">
        <v>81</v>
      </c>
      <c r="J8" s="28" t="s">
        <v>82</v>
      </c>
      <c r="K8" s="41" t="s">
        <v>84</v>
      </c>
    </row>
    <row r="9" spans="1:11" s="36" customFormat="1" ht="15" customHeight="1">
      <c r="A9" s="29" t="s">
        <v>73</v>
      </c>
      <c r="B9" s="64"/>
      <c r="C9" s="64"/>
      <c r="D9" s="28" t="s">
        <v>76</v>
      </c>
      <c r="E9" s="28" t="s">
        <v>77</v>
      </c>
      <c r="F9" s="65"/>
      <c r="G9" s="28" t="s">
        <v>76</v>
      </c>
      <c r="H9" s="28" t="s">
        <v>80</v>
      </c>
      <c r="I9" s="65"/>
      <c r="J9" s="28" t="s">
        <v>83</v>
      </c>
      <c r="K9" s="41" t="s">
        <v>85</v>
      </c>
    </row>
    <row r="10" spans="1:11" ht="15" customHeight="1">
      <c r="A10" s="17" t="s">
        <v>18</v>
      </c>
      <c r="B10" s="15">
        <f aca="true" t="shared" si="0" ref="B10:K10">SUM(B11:B13)</f>
        <v>397199650</v>
      </c>
      <c r="C10" s="15">
        <f t="shared" si="0"/>
        <v>400178548.66999996</v>
      </c>
      <c r="D10" s="15">
        <f t="shared" si="0"/>
        <v>106741675.62</v>
      </c>
      <c r="E10" s="15">
        <f t="shared" si="0"/>
        <v>106741675.62</v>
      </c>
      <c r="F10" s="15">
        <f t="shared" si="0"/>
        <v>293436873.04999995</v>
      </c>
      <c r="G10" s="15">
        <f t="shared" si="0"/>
        <v>49442611.85</v>
      </c>
      <c r="H10" s="15">
        <f t="shared" si="0"/>
        <v>49442611.85</v>
      </c>
      <c r="I10" s="15">
        <f t="shared" si="0"/>
        <v>350735936.82</v>
      </c>
      <c r="J10" s="15">
        <f t="shared" si="0"/>
        <v>42111709.16</v>
      </c>
      <c r="K10" s="16">
        <f t="shared" si="0"/>
        <v>0</v>
      </c>
    </row>
    <row r="11" spans="1:11" ht="15" customHeight="1">
      <c r="A11" s="13" t="s">
        <v>86</v>
      </c>
      <c r="B11" s="8">
        <v>199390800</v>
      </c>
      <c r="C11" s="8">
        <v>200963086.92</v>
      </c>
      <c r="D11" s="8">
        <v>29699555.83</v>
      </c>
      <c r="E11" s="8">
        <v>29699555.83</v>
      </c>
      <c r="F11" s="8">
        <f>C11-E11</f>
        <v>171263531.08999997</v>
      </c>
      <c r="G11" s="8">
        <v>29680043.59</v>
      </c>
      <c r="H11" s="8">
        <v>29680043.59</v>
      </c>
      <c r="I11" s="8">
        <f>C11-H11</f>
        <v>171283043.32999998</v>
      </c>
      <c r="J11" s="8">
        <v>26565852.05</v>
      </c>
      <c r="K11" s="9">
        <v>0</v>
      </c>
    </row>
    <row r="12" spans="1:11" ht="15" customHeight="1">
      <c r="A12" s="13" t="s">
        <v>87</v>
      </c>
      <c r="B12" s="8">
        <v>4900000</v>
      </c>
      <c r="C12" s="8">
        <v>4900000</v>
      </c>
      <c r="D12" s="8">
        <v>622277.35</v>
      </c>
      <c r="E12" s="8">
        <v>622277.35</v>
      </c>
      <c r="F12" s="8">
        <f>C12-E12</f>
        <v>4277722.65</v>
      </c>
      <c r="G12" s="8">
        <v>619527.41</v>
      </c>
      <c r="H12" s="8">
        <v>619527.41</v>
      </c>
      <c r="I12" s="8">
        <f>C12-H12</f>
        <v>4280472.59</v>
      </c>
      <c r="J12" s="8">
        <v>619527.41</v>
      </c>
      <c r="K12" s="9">
        <v>0</v>
      </c>
    </row>
    <row r="13" spans="1:11" ht="15" customHeight="1">
      <c r="A13" s="13" t="s">
        <v>19</v>
      </c>
      <c r="B13" s="8">
        <v>192908850</v>
      </c>
      <c r="C13" s="8">
        <v>194315461.75</v>
      </c>
      <c r="D13" s="8">
        <v>76419842.44</v>
      </c>
      <c r="E13" s="8">
        <v>76419842.44</v>
      </c>
      <c r="F13" s="8">
        <f>C13-E13</f>
        <v>117895619.31</v>
      </c>
      <c r="G13" s="8">
        <v>19143040.85</v>
      </c>
      <c r="H13" s="8">
        <v>19143040.85</v>
      </c>
      <c r="I13" s="8">
        <f>C13-H13</f>
        <v>175172420.9</v>
      </c>
      <c r="J13" s="8">
        <v>14926329.7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74857150</v>
      </c>
      <c r="C14" s="15">
        <f t="shared" si="1"/>
        <v>79291492.23</v>
      </c>
      <c r="D14" s="15">
        <f t="shared" si="1"/>
        <v>46340545.93</v>
      </c>
      <c r="E14" s="15">
        <f t="shared" si="1"/>
        <v>46340545.93</v>
      </c>
      <c r="F14" s="15">
        <f t="shared" si="1"/>
        <v>32950946.3</v>
      </c>
      <c r="G14" s="15">
        <f t="shared" si="1"/>
        <v>1672513.46</v>
      </c>
      <c r="H14" s="15">
        <f t="shared" si="1"/>
        <v>1672513.46</v>
      </c>
      <c r="I14" s="15">
        <f t="shared" si="1"/>
        <v>77618978.77</v>
      </c>
      <c r="J14" s="15">
        <f t="shared" si="1"/>
        <v>1436234.33</v>
      </c>
      <c r="K14" s="16">
        <f t="shared" si="1"/>
        <v>0</v>
      </c>
      <c r="L14" s="2"/>
    </row>
    <row r="15" spans="1:12" s="36" customFormat="1" ht="15" customHeight="1">
      <c r="A15" s="13" t="s">
        <v>89</v>
      </c>
      <c r="B15" s="43">
        <v>53846150</v>
      </c>
      <c r="C15" s="43">
        <v>58584788.17</v>
      </c>
      <c r="D15" s="43">
        <v>31624507.97</v>
      </c>
      <c r="E15" s="43">
        <v>31624507.97</v>
      </c>
      <c r="F15" s="8">
        <f>C15-E15</f>
        <v>26960280.200000003</v>
      </c>
      <c r="G15" s="43">
        <v>1073670.9</v>
      </c>
      <c r="H15" s="43">
        <v>1073670.9</v>
      </c>
      <c r="I15" s="8">
        <f>C15-H15</f>
        <v>57511117.27</v>
      </c>
      <c r="J15" s="43">
        <v>837391.77</v>
      </c>
      <c r="K15" s="44">
        <v>0</v>
      </c>
      <c r="L15" s="42"/>
    </row>
    <row r="16" spans="1:12" s="36" customFormat="1" ht="15" customHeight="1">
      <c r="A16" s="13" t="s">
        <v>90</v>
      </c>
      <c r="B16" s="43">
        <v>18011000</v>
      </c>
      <c r="C16" s="43">
        <v>17706704.06</v>
      </c>
      <c r="D16" s="43">
        <v>14338638.9</v>
      </c>
      <c r="E16" s="43">
        <v>14338638.9</v>
      </c>
      <c r="F16" s="8">
        <f>C16-E16</f>
        <v>3368065.1599999983</v>
      </c>
      <c r="G16" s="43">
        <v>221626.76</v>
      </c>
      <c r="H16" s="43">
        <v>221626.76</v>
      </c>
      <c r="I16" s="8">
        <f>C16-H16</f>
        <v>17485077.299999997</v>
      </c>
      <c r="J16" s="43">
        <v>221626.76</v>
      </c>
      <c r="K16" s="44">
        <v>0</v>
      </c>
      <c r="L16" s="42"/>
    </row>
    <row r="17" spans="1:12" s="36" customFormat="1" ht="15" customHeight="1">
      <c r="A17" s="13" t="s">
        <v>95</v>
      </c>
      <c r="B17" s="43">
        <v>3000000</v>
      </c>
      <c r="C17" s="43">
        <v>3000000</v>
      </c>
      <c r="D17" s="43">
        <v>377399.06</v>
      </c>
      <c r="E17" s="43">
        <v>377399.06</v>
      </c>
      <c r="F17" s="8">
        <f>C17-E17</f>
        <v>2622600.94</v>
      </c>
      <c r="G17" s="43">
        <v>377215.8</v>
      </c>
      <c r="H17" s="43">
        <v>377215.8</v>
      </c>
      <c r="I17" s="8">
        <f>C17-H17</f>
        <v>2622784.2</v>
      </c>
      <c r="J17" s="43">
        <v>377215.8</v>
      </c>
      <c r="K17" s="44">
        <v>0</v>
      </c>
      <c r="L17" s="42"/>
    </row>
    <row r="18" spans="1:11" ht="15" customHeight="1">
      <c r="A18" s="17" t="s">
        <v>21</v>
      </c>
      <c r="B18" s="18">
        <v>4343200</v>
      </c>
      <c r="C18" s="18">
        <v>4329500</v>
      </c>
      <c r="D18" s="10"/>
      <c r="E18" s="10"/>
      <c r="F18" s="15">
        <f>C18-E18</f>
        <v>4329500</v>
      </c>
      <c r="G18" s="10"/>
      <c r="H18" s="10"/>
      <c r="I18" s="15">
        <f>C18-H18</f>
        <v>4329500</v>
      </c>
      <c r="J18" s="10"/>
      <c r="K18" s="11"/>
    </row>
    <row r="19" spans="1:11" ht="15" customHeight="1">
      <c r="A19" s="14" t="s">
        <v>91</v>
      </c>
      <c r="B19" s="15">
        <f aca="true" t="shared" si="2" ref="B19:K19">SUM(B10+B14+B18)</f>
        <v>476400000</v>
      </c>
      <c r="C19" s="15">
        <f t="shared" si="2"/>
        <v>483799540.9</v>
      </c>
      <c r="D19" s="15">
        <f t="shared" si="2"/>
        <v>153082221.55</v>
      </c>
      <c r="E19" s="15">
        <f t="shared" si="2"/>
        <v>153082221.55</v>
      </c>
      <c r="F19" s="15">
        <f t="shared" si="2"/>
        <v>330717319.34999996</v>
      </c>
      <c r="G19" s="15">
        <f t="shared" si="2"/>
        <v>51115125.31</v>
      </c>
      <c r="H19" s="15">
        <f t="shared" si="2"/>
        <v>51115125.31</v>
      </c>
      <c r="I19" s="15">
        <f t="shared" si="2"/>
        <v>432684415.59</v>
      </c>
      <c r="J19" s="15">
        <f t="shared" si="2"/>
        <v>43547943.489999995</v>
      </c>
      <c r="K19" s="16">
        <f t="shared" si="2"/>
        <v>0</v>
      </c>
    </row>
    <row r="20" spans="1:11" ht="15" customHeight="1">
      <c r="A20" s="14" t="s">
        <v>92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21749978.68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68</v>
      </c>
      <c r="B21" s="20">
        <f>B19+B20</f>
        <v>476400000</v>
      </c>
      <c r="C21" s="20">
        <f>C19+C20</f>
        <v>483799540.9</v>
      </c>
      <c r="D21" s="20">
        <f>D19+D20</f>
        <v>153082221.55</v>
      </c>
      <c r="E21" s="20">
        <f>E19+E20</f>
        <v>153082221.55</v>
      </c>
      <c r="F21" s="20"/>
      <c r="G21" s="20">
        <f>G19+G20</f>
        <v>51115125.31</v>
      </c>
      <c r="H21" s="20">
        <f>H19+H20</f>
        <v>72865103.99000001</v>
      </c>
      <c r="I21" s="20"/>
      <c r="J21" s="20">
        <f>J19+J20</f>
        <v>43547943.489999995</v>
      </c>
      <c r="K21" s="45">
        <f>K19+K20</f>
        <v>0</v>
      </c>
    </row>
    <row r="22" spans="1:11" ht="13.5" thickTop="1">
      <c r="A22" s="66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2.75">
      <c r="A23" s="67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4.25">
      <c r="A25" s="68" t="s">
        <v>94</v>
      </c>
      <c r="B25" s="68"/>
      <c r="C25" s="57" t="s">
        <v>31</v>
      </c>
      <c r="D25" s="57"/>
      <c r="E25" s="57"/>
      <c r="F25" s="57" t="s">
        <v>22</v>
      </c>
      <c r="G25" s="57"/>
      <c r="H25" s="57"/>
      <c r="I25" s="57" t="s">
        <v>23</v>
      </c>
      <c r="J25" s="57"/>
      <c r="K25" s="57"/>
    </row>
    <row r="26" spans="1:11" ht="14.25">
      <c r="A26" s="68" t="s">
        <v>24</v>
      </c>
      <c r="B26" s="68"/>
      <c r="C26" s="57" t="s">
        <v>25</v>
      </c>
      <c r="D26" s="57"/>
      <c r="E26" s="57"/>
      <c r="F26" s="57" t="s">
        <v>26</v>
      </c>
      <c r="G26" s="57"/>
      <c r="H26" s="57"/>
      <c r="I26" s="57" t="s">
        <v>27</v>
      </c>
      <c r="J26" s="57"/>
      <c r="K26" s="57"/>
    </row>
    <row r="27" spans="1:12" ht="15">
      <c r="A27" s="22"/>
      <c r="B27" s="23"/>
      <c r="C27" s="23"/>
      <c r="D27" s="1"/>
      <c r="E27" s="1"/>
      <c r="F27" s="57" t="s">
        <v>28</v>
      </c>
      <c r="G27" s="57"/>
      <c r="H27" s="57"/>
      <c r="I27" s="57" t="s">
        <v>29</v>
      </c>
      <c r="J27" s="57"/>
      <c r="K27" s="57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4">
    <mergeCell ref="I27:K27"/>
    <mergeCell ref="C25:E25"/>
    <mergeCell ref="C26:E26"/>
    <mergeCell ref="A25:B25"/>
    <mergeCell ref="A26:B26"/>
    <mergeCell ref="F26:H26"/>
    <mergeCell ref="F27:H27"/>
    <mergeCell ref="F25:H25"/>
    <mergeCell ref="I25:K25"/>
    <mergeCell ref="I26:K26"/>
    <mergeCell ref="A22:K22"/>
    <mergeCell ref="A23:K23"/>
    <mergeCell ref="A7:A8"/>
    <mergeCell ref="B7:K7"/>
    <mergeCell ref="B8:B9"/>
    <mergeCell ref="C8:C9"/>
    <mergeCell ref="A1:K1"/>
    <mergeCell ref="A2:K2"/>
    <mergeCell ref="A3:K3"/>
    <mergeCell ref="A6:K6"/>
    <mergeCell ref="D8:E8"/>
    <mergeCell ref="F8:F9"/>
    <mergeCell ref="G8:H8"/>
    <mergeCell ref="I8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2015-10-01T19:48:51Z</cp:lastPrinted>
  <dcterms:created xsi:type="dcterms:W3CDTF">2013-05-15T13:41:02Z</dcterms:created>
  <dcterms:modified xsi:type="dcterms:W3CDTF">2016-03-31T13:29:50Z</dcterms:modified>
  <cp:category/>
  <cp:version/>
  <cp:contentType/>
  <cp:contentStatus/>
</cp:coreProperties>
</file>