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RREO por Funcão-6ºBimestre 2016" sheetId="1" r:id="rId1"/>
  </sheets>
  <definedNames>
    <definedName name="_xlnm.Print_Area" localSheetId="0">'RREO por Funcão-6ºBimestre 2016'!$A$1:$L$87</definedName>
    <definedName name="_xlnm.Print_Titles" localSheetId="0">'RREO por Funcão-6ºBimestre 2016'!$7:$8</definedName>
  </definedNames>
  <calcPr fullCalcOnLoad="1"/>
</workbook>
</file>

<file path=xl/sharedStrings.xml><?xml version="1.0" encoding="utf-8"?>
<sst xmlns="http://schemas.openxmlformats.org/spreadsheetml/2006/main" count="106" uniqueCount="99">
  <si>
    <t>LEGISLATIVO</t>
  </si>
  <si>
    <t>JUDI CIÁRIA</t>
  </si>
  <si>
    <t>Ação Judicária</t>
  </si>
  <si>
    <t xml:space="preserve">RELATÓRIO RESUMIDO DA EXECUÇÃO ORÇAMENTÁRIA </t>
  </si>
  <si>
    <t>- ADMINISTRAÇÃO DIRETA / INDIRETA / FUNDACIONAL -</t>
  </si>
  <si>
    <t>Inicial</t>
  </si>
  <si>
    <t>DESPESAS</t>
  </si>
  <si>
    <t>Dotação Anual</t>
  </si>
  <si>
    <t xml:space="preserve"> (Artigo  52, Inciso II, alínea “c” da LC. 101/00)</t>
  </si>
  <si>
    <t>Funções/Subfunções</t>
  </si>
  <si>
    <t>Ação Legislativa</t>
  </si>
  <si>
    <t>ADMINISTRAÇÃO</t>
  </si>
  <si>
    <t>Administração Geral</t>
  </si>
  <si>
    <t>Administração Financeira</t>
  </si>
  <si>
    <t>Tecnologia da Informação</t>
  </si>
  <si>
    <t>Formação de Recursos Humanos</t>
  </si>
  <si>
    <t>Administração de Receitas</t>
  </si>
  <si>
    <t>Comunicação Social</t>
  </si>
  <si>
    <t>SEGURANÇA PÚBLICA</t>
  </si>
  <si>
    <t>Policiamento</t>
  </si>
  <si>
    <t>Defesa Civil</t>
  </si>
  <si>
    <t>ASSISTÊNCIA SOCIAL</t>
  </si>
  <si>
    <t>Assistência ao Idoso</t>
  </si>
  <si>
    <t>Assistência Comunitária</t>
  </si>
  <si>
    <t>PREVIDÊNCIA SOCIAL</t>
  </si>
  <si>
    <t>Previdência do Regime Estatutário</t>
  </si>
  <si>
    <t>SAÚDE</t>
  </si>
  <si>
    <t>Atenção Básica</t>
  </si>
  <si>
    <t>Assistência Hospitalar e Ambulatorial</t>
  </si>
  <si>
    <t>Vigilância Sanitária</t>
  </si>
  <si>
    <t>Vigilância Epidemiológica</t>
  </si>
  <si>
    <t>Alimentação e Nutrição</t>
  </si>
  <si>
    <t>EDUCAÇÃO</t>
  </si>
  <si>
    <t>Ensino Fundamental</t>
  </si>
  <si>
    <t>Ensino Médio</t>
  </si>
  <si>
    <t>Educação Infantil</t>
  </si>
  <si>
    <t>Educação de Jovens e Adultos</t>
  </si>
  <si>
    <t>Educação Especial</t>
  </si>
  <si>
    <t>CULTURA</t>
  </si>
  <si>
    <t>Difusão Cultural</t>
  </si>
  <si>
    <t>DIRETORIA DA CIDADANIA</t>
  </si>
  <si>
    <t>Direitos Individuais, Coletivos e Difusos</t>
  </si>
  <si>
    <t>URBANISMO</t>
  </si>
  <si>
    <t>Infra-Estrutura Urbana</t>
  </si>
  <si>
    <t>HABITAÇÃO</t>
  </si>
  <si>
    <t>Habitação Urbana</t>
  </si>
  <si>
    <t>Saneamento Básico Urbano</t>
  </si>
  <si>
    <t>AGRICULTURA</t>
  </si>
  <si>
    <t>Abastecimento</t>
  </si>
  <si>
    <t>Turismo</t>
  </si>
  <si>
    <t>DESPORTO E LAZER</t>
  </si>
  <si>
    <t>Desporto Comunitário</t>
  </si>
  <si>
    <t>ENCARGOS ESPECIAIS</t>
  </si>
  <si>
    <t>Serviço da Dívida Interna</t>
  </si>
  <si>
    <t>Outros Encargos Especiais</t>
  </si>
  <si>
    <t>TOTAL</t>
  </si>
  <si>
    <t>Assist. à Criança e ao Adolescente</t>
  </si>
  <si>
    <t>MUNICÍPIO DE ATIBAIA</t>
  </si>
  <si>
    <t>TRABALHO</t>
  </si>
  <si>
    <t>Extensão Rural</t>
  </si>
  <si>
    <t>Comercialização</t>
  </si>
  <si>
    <t>Assist. ao Port. de Deficiência</t>
  </si>
  <si>
    <t>Ensino Profissionalizante</t>
  </si>
  <si>
    <t>GESTÃO AMBIENTAL</t>
  </si>
  <si>
    <t>Preservação e Conservação Ambiental</t>
  </si>
  <si>
    <t>Promoção da Produção Animal</t>
  </si>
  <si>
    <t>Desenv.  Tecnológico e Engenharia</t>
  </si>
  <si>
    <t>Promoção Comercial</t>
  </si>
  <si>
    <t>COMUNICAÇÕES</t>
  </si>
  <si>
    <t>Telecomunicações</t>
  </si>
  <si>
    <t>TRANSPORTE</t>
  </si>
  <si>
    <t>Transporte Rodoviário</t>
  </si>
  <si>
    <t>Saulo Pedroso de Souza</t>
  </si>
  <si>
    <t>CRC 1SP 173.493/O-7</t>
  </si>
  <si>
    <t>Secret. de Planej. e Finanças</t>
  </si>
  <si>
    <t>Antonia Aparecida Cintra</t>
  </si>
  <si>
    <t>Gerente da Div. de Controladoria</t>
  </si>
  <si>
    <t>Rita de Cássia G. e Martins</t>
  </si>
  <si>
    <t>Empregabilidade</t>
  </si>
  <si>
    <t>Reserva de Contingência</t>
  </si>
  <si>
    <t>Controle Ambiental</t>
  </si>
  <si>
    <t>Despesas Empenhadas</t>
  </si>
  <si>
    <t>% (b/total b)</t>
  </si>
  <si>
    <t>Saldo            (c)=(a-b)</t>
  </si>
  <si>
    <t>No Bimestre</t>
  </si>
  <si>
    <t>Até o Bimestre (d)</t>
  </si>
  <si>
    <t>Atualizada (a)</t>
  </si>
  <si>
    <t>Até o Bimestre (b)</t>
  </si>
  <si>
    <t>% (d/total d)</t>
  </si>
  <si>
    <t>Saldo            (e)=(a-d)</t>
  </si>
  <si>
    <t>Inscritas em RP</t>
  </si>
  <si>
    <t>Ñ processados (f)</t>
  </si>
  <si>
    <t>Despesas Liquidadas</t>
  </si>
  <si>
    <t>6º BIMESTRE DE 2016</t>
  </si>
  <si>
    <t>COMÉRCIO E SERVIÇOS</t>
  </si>
  <si>
    <t>Márcia Helena Ruttul Aguirra</t>
  </si>
  <si>
    <t>Ass. de Controle Interno</t>
  </si>
  <si>
    <t>Prefeito Municipal</t>
  </si>
  <si>
    <t>CRC 1SP 199.780/O-0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</si>
</sst>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R$&quot;* #,##0.00_);_(&quot;R$&quot;* \(#,##0.00\);_(&quot;R$&quot;* &quot;-&quot;??_);_(@_)"/>
    <numFmt numFmtId="173" formatCode="_(&quot;R$&quot;* #,##0_);_(&quot;R$&quot;* \(#,##0\);_(&quot;R$&quot;* &quot;-&quot;_);_(@_)"/>
    <numFmt numFmtId="174" formatCode="0.0%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Times New Roman"/>
      <family val="0"/>
    </font>
    <font>
      <sz val="11"/>
      <color indexed="20"/>
      <name val="Calibri"/>
      <family val="2"/>
    </font>
    <font>
      <sz val="12"/>
      <name val="Times New Roman"/>
      <family val="0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2"/>
      <color indexed="21"/>
      <name val="Arial"/>
      <family val="2"/>
    </font>
    <font>
      <b/>
      <sz val="14"/>
      <color indexed="21"/>
      <name val="Arial"/>
      <family val="2"/>
    </font>
    <font>
      <sz val="12"/>
      <color indexed="21"/>
      <name val="Arial"/>
      <family val="2"/>
    </font>
    <font>
      <b/>
      <sz val="16"/>
      <color indexed="21"/>
      <name val="Arial"/>
      <family val="2"/>
    </font>
    <font>
      <b/>
      <sz val="9"/>
      <color indexed="9"/>
      <name val="Arial"/>
      <family val="2"/>
    </font>
    <font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10" fillId="0" borderId="0">
      <alignment/>
      <protection/>
    </xf>
    <xf numFmtId="0" fontId="1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171" fontId="0" fillId="0" borderId="0" xfId="53" applyFont="1" applyAlignment="1">
      <alignment vertical="center"/>
    </xf>
    <xf numFmtId="0" fontId="24" fillId="0" borderId="0" xfId="49" applyFont="1" applyBorder="1" applyAlignment="1" applyProtection="1">
      <alignment/>
      <protection hidden="1"/>
    </xf>
    <xf numFmtId="0" fontId="25" fillId="0" borderId="0" xfId="49" applyFont="1" applyBorder="1" applyAlignment="1" applyProtection="1">
      <alignment/>
      <protection hidden="1"/>
    </xf>
    <xf numFmtId="39" fontId="24" fillId="0" borderId="0" xfId="49" applyNumberFormat="1" applyFont="1" applyBorder="1" applyAlignment="1" applyProtection="1">
      <alignment/>
      <protection hidden="1"/>
    </xf>
    <xf numFmtId="39" fontId="26" fillId="0" borderId="0" xfId="49" applyNumberFormat="1" applyFont="1" applyBorder="1" applyAlignment="1" applyProtection="1">
      <alignment/>
      <protection hidden="1"/>
    </xf>
    <xf numFmtId="39" fontId="26" fillId="0" borderId="0" xfId="49" applyNumberFormat="1" applyFont="1" applyBorder="1" applyProtection="1">
      <alignment/>
      <protection hidden="1"/>
    </xf>
    <xf numFmtId="0" fontId="21" fillId="0" borderId="0" xfId="0" applyFont="1" applyAlignment="1">
      <alignment vertical="center"/>
    </xf>
    <xf numFmtId="1" fontId="21" fillId="0" borderId="10" xfId="49" applyNumberFormat="1" applyFont="1" applyBorder="1" applyAlignment="1" applyProtection="1">
      <alignment horizontal="left" vertical="center"/>
      <protection hidden="1"/>
    </xf>
    <xf numFmtId="171" fontId="21" fillId="0" borderId="10" xfId="53" applyFont="1" applyBorder="1" applyAlignment="1" applyProtection="1">
      <alignment horizontal="right" vertical="center"/>
      <protection hidden="1"/>
    </xf>
    <xf numFmtId="171" fontId="21" fillId="0" borderId="10" xfId="53" applyFont="1" applyBorder="1" applyAlignment="1" applyProtection="1">
      <alignment vertical="center"/>
      <protection hidden="1"/>
    </xf>
    <xf numFmtId="171" fontId="21" fillId="0" borderId="11" xfId="53" applyFont="1" applyBorder="1" applyAlignment="1" applyProtection="1">
      <alignment vertical="center"/>
      <protection hidden="1"/>
    </xf>
    <xf numFmtId="1" fontId="22" fillId="23" borderId="12" xfId="49" applyNumberFormat="1" applyFont="1" applyFill="1" applyBorder="1" applyAlignment="1" applyProtection="1">
      <alignment horizontal="center" vertical="center"/>
      <protection hidden="1"/>
    </xf>
    <xf numFmtId="171" fontId="22" fillId="23" borderId="12" xfId="53" applyFont="1" applyFill="1" applyBorder="1" applyAlignment="1" applyProtection="1">
      <alignment horizontal="right" vertical="center"/>
      <protection hidden="1"/>
    </xf>
    <xf numFmtId="171" fontId="22" fillId="23" borderId="13" xfId="53" applyFont="1" applyFill="1" applyBorder="1" applyAlignment="1" applyProtection="1">
      <alignment horizontal="right" vertical="center"/>
      <protection hidden="1"/>
    </xf>
    <xf numFmtId="1" fontId="22" fillId="23" borderId="10" xfId="49" applyNumberFormat="1" applyFont="1" applyFill="1" applyBorder="1" applyAlignment="1" applyProtection="1">
      <alignment horizontal="left" vertical="center"/>
      <protection hidden="1"/>
    </xf>
    <xf numFmtId="171" fontId="22" fillId="23" borderId="10" xfId="53" applyFont="1" applyFill="1" applyBorder="1" applyAlignment="1" applyProtection="1">
      <alignment horizontal="right" vertical="center"/>
      <protection hidden="1"/>
    </xf>
    <xf numFmtId="171" fontId="22" fillId="23" borderId="11" xfId="53" applyFont="1" applyFill="1" applyBorder="1" applyAlignment="1" applyProtection="1">
      <alignment horizontal="right" vertical="center"/>
      <protection hidden="1"/>
    </xf>
    <xf numFmtId="171" fontId="23" fillId="0" borderId="0" xfId="0" applyNumberFormat="1" applyFont="1" applyAlignment="1">
      <alignment vertical="center"/>
    </xf>
    <xf numFmtId="39" fontId="28" fillId="14" borderId="14" xfId="49" applyNumberFormat="1" applyFont="1" applyFill="1" applyBorder="1" applyAlignment="1" applyProtection="1">
      <alignment horizontal="center" vertical="center" wrapText="1"/>
      <protection hidden="1"/>
    </xf>
    <xf numFmtId="39" fontId="28" fillId="14" borderId="11" xfId="49" applyNumberFormat="1" applyFont="1" applyFill="1" applyBorder="1" applyAlignment="1" applyProtection="1">
      <alignment horizontal="center" vertical="center"/>
      <protection hidden="1"/>
    </xf>
    <xf numFmtId="2" fontId="26" fillId="0" borderId="0" xfId="49" applyNumberFormat="1" applyFont="1" applyBorder="1" applyAlignment="1" applyProtection="1">
      <alignment/>
      <protection hidden="1"/>
    </xf>
    <xf numFmtId="2" fontId="0" fillId="0" borderId="0" xfId="0" applyNumberFormat="1" applyFont="1" applyAlignment="1">
      <alignment vertical="center"/>
    </xf>
    <xf numFmtId="2" fontId="21" fillId="0" borderId="0" xfId="0" applyNumberFormat="1" applyFont="1" applyAlignment="1">
      <alignment vertical="center"/>
    </xf>
    <xf numFmtId="2" fontId="23" fillId="0" borderId="0" xfId="0" applyNumberFormat="1" applyFont="1" applyAlignment="1">
      <alignment vertical="center"/>
    </xf>
    <xf numFmtId="171" fontId="22" fillId="23" borderId="10" xfId="53" applyFont="1" applyFill="1" applyBorder="1" applyAlignment="1" applyProtection="1">
      <alignment vertical="center"/>
      <protection hidden="1"/>
    </xf>
    <xf numFmtId="0" fontId="28" fillId="14" borderId="15" xfId="49" applyFont="1" applyFill="1" applyBorder="1" applyAlignment="1" applyProtection="1">
      <alignment horizontal="center" vertical="center"/>
      <protection hidden="1"/>
    </xf>
    <xf numFmtId="0" fontId="28" fillId="14" borderId="10" xfId="49" applyFont="1" applyFill="1" applyBorder="1" applyAlignment="1" applyProtection="1">
      <alignment horizontal="center" vertical="center"/>
      <protection hidden="1"/>
    </xf>
    <xf numFmtId="39" fontId="28" fillId="14" borderId="10" xfId="49" applyNumberFormat="1" applyFont="1" applyFill="1" applyBorder="1" applyAlignment="1" applyProtection="1">
      <alignment horizontal="center" vertical="center"/>
      <protection hidden="1"/>
    </xf>
    <xf numFmtId="2" fontId="28" fillId="14" borderId="10" xfId="49" applyNumberFormat="1" applyFont="1" applyFill="1" applyBorder="1" applyAlignment="1" applyProtection="1">
      <alignment horizontal="center" vertical="center"/>
      <protection hidden="1"/>
    </xf>
    <xf numFmtId="10" fontId="22" fillId="23" borderId="10" xfId="53" applyNumberFormat="1" applyFont="1" applyFill="1" applyBorder="1" applyAlignment="1" applyProtection="1">
      <alignment horizontal="right" vertical="center" indent="1"/>
      <protection hidden="1"/>
    </xf>
    <xf numFmtId="10" fontId="21" fillId="0" borderId="10" xfId="53" applyNumberFormat="1" applyFont="1" applyBorder="1" applyAlignment="1" applyProtection="1">
      <alignment horizontal="right" vertical="center" indent="1"/>
      <protection hidden="1"/>
    </xf>
    <xf numFmtId="10" fontId="22" fillId="23" borderId="12" xfId="53" applyNumberFormat="1" applyFont="1" applyFill="1" applyBorder="1" applyAlignment="1" applyProtection="1">
      <alignment horizontal="right" vertical="center" indent="1"/>
      <protection hidden="1"/>
    </xf>
    <xf numFmtId="0" fontId="21" fillId="0" borderId="0" xfId="0" applyFont="1" applyAlignment="1">
      <alignment horizontal="center" vertical="center"/>
    </xf>
    <xf numFmtId="39" fontId="28" fillId="14" borderId="15" xfId="49" applyNumberFormat="1" applyFont="1" applyFill="1" applyBorder="1" applyAlignment="1" applyProtection="1">
      <alignment horizontal="center" vertical="center"/>
      <protection hidden="1"/>
    </xf>
    <xf numFmtId="39" fontId="28" fillId="14" borderId="15" xfId="49" applyNumberFormat="1" applyFont="1" applyFill="1" applyBorder="1" applyAlignment="1" applyProtection="1">
      <alignment horizontal="center" vertical="center" wrapText="1"/>
      <protection hidden="1"/>
    </xf>
    <xf numFmtId="39" fontId="28" fillId="14" borderId="10" xfId="49" applyNumberFormat="1" applyFont="1" applyFill="1" applyBorder="1" applyAlignment="1" applyProtection="1">
      <alignment horizontal="center" vertical="center" wrapText="1"/>
      <protection hidden="1"/>
    </xf>
    <xf numFmtId="0" fontId="27" fillId="0" borderId="0" xfId="49" applyFont="1" applyBorder="1" applyAlignment="1" applyProtection="1">
      <alignment horizontal="center"/>
      <protection hidden="1"/>
    </xf>
    <xf numFmtId="0" fontId="24" fillId="0" borderId="0" xfId="49" applyFont="1" applyBorder="1" applyAlignment="1" applyProtection="1">
      <alignment horizontal="center"/>
      <protection hidden="1"/>
    </xf>
    <xf numFmtId="0" fontId="25" fillId="0" borderId="0" xfId="49" applyFont="1" applyBorder="1" applyAlignment="1" applyProtection="1">
      <alignment horizontal="center"/>
      <protection hidden="1"/>
    </xf>
    <xf numFmtId="0" fontId="20" fillId="0" borderId="16" xfId="49" applyFont="1" applyBorder="1" applyAlignment="1" applyProtection="1">
      <alignment horizontal="right"/>
      <protection hidden="1"/>
    </xf>
    <xf numFmtId="39" fontId="29" fillId="0" borderId="0" xfId="49" applyNumberFormat="1" applyFont="1" applyBorder="1" applyAlignment="1" applyProtection="1">
      <alignment/>
      <protection hidden="1"/>
    </xf>
    <xf numFmtId="39" fontId="0" fillId="0" borderId="0" xfId="0" applyNumberFormat="1" applyFont="1" applyAlignment="1" applyProtection="1">
      <alignment/>
      <protection hidden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rmal_Plan1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3"/>
  <sheetViews>
    <sheetView showGridLines="0" tabSelected="1" zoomScalePageLayoutView="0" workbookViewId="0" topLeftCell="A1">
      <selection activeCell="A6" sqref="A6:L6"/>
    </sheetView>
  </sheetViews>
  <sheetFormatPr defaultColWidth="9.140625" defaultRowHeight="12.75"/>
  <cols>
    <col min="1" max="1" width="29.7109375" style="1" bestFit="1" customWidth="1"/>
    <col min="2" max="5" width="14.7109375" style="1" customWidth="1"/>
    <col min="6" max="6" width="10.7109375" style="23" customWidth="1"/>
    <col min="7" max="9" width="14.7109375" style="1" customWidth="1"/>
    <col min="10" max="10" width="10.7109375" style="1" customWidth="1"/>
    <col min="11" max="11" width="14.7109375" style="1" customWidth="1"/>
    <col min="12" max="12" width="16.7109375" style="1" customWidth="1"/>
    <col min="13" max="16384" width="9.140625" style="1" customWidth="1"/>
  </cols>
  <sheetData>
    <row r="1" spans="1:14" ht="20.25">
      <c r="A1" s="38" t="s">
        <v>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4" ht="15.75">
      <c r="A2" s="39" t="s">
        <v>8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1:14" ht="18">
      <c r="A3" s="40" t="s">
        <v>4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</row>
    <row r="4" spans="1:12" ht="18">
      <c r="A4" s="3" t="s">
        <v>57</v>
      </c>
      <c r="B4" s="4"/>
      <c r="C4" s="5"/>
      <c r="D4" s="6"/>
      <c r="E4" s="6"/>
      <c r="F4" s="22"/>
      <c r="G4" s="6"/>
      <c r="H4" s="6"/>
      <c r="I4" s="7"/>
      <c r="J4" s="7"/>
      <c r="K4" s="6"/>
      <c r="L4" s="6"/>
    </row>
    <row r="5" spans="1:12" ht="18">
      <c r="A5" s="3" t="s">
        <v>93</v>
      </c>
      <c r="B5" s="4"/>
      <c r="C5" s="5"/>
      <c r="D5" s="6"/>
      <c r="E5" s="6"/>
      <c r="F5" s="22"/>
      <c r="G5" s="6"/>
      <c r="H5" s="6"/>
      <c r="I5" s="7"/>
      <c r="J5" s="7"/>
      <c r="K5" s="6"/>
      <c r="L5" s="6"/>
    </row>
    <row r="6" spans="1:12" ht="13.5" thickBot="1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</row>
    <row r="7" spans="1:12" ht="18" customHeight="1" thickTop="1">
      <c r="A7" s="27" t="s">
        <v>6</v>
      </c>
      <c r="B7" s="35" t="s">
        <v>7</v>
      </c>
      <c r="C7" s="35"/>
      <c r="D7" s="35" t="s">
        <v>81</v>
      </c>
      <c r="E7" s="35"/>
      <c r="F7" s="35"/>
      <c r="G7" s="36" t="s">
        <v>83</v>
      </c>
      <c r="H7" s="35" t="s">
        <v>92</v>
      </c>
      <c r="I7" s="35"/>
      <c r="J7" s="35"/>
      <c r="K7" s="36" t="s">
        <v>89</v>
      </c>
      <c r="L7" s="20" t="s">
        <v>90</v>
      </c>
    </row>
    <row r="8" spans="1:12" ht="18" customHeight="1">
      <c r="A8" s="28" t="s">
        <v>9</v>
      </c>
      <c r="B8" s="29" t="s">
        <v>5</v>
      </c>
      <c r="C8" s="29" t="s">
        <v>86</v>
      </c>
      <c r="D8" s="29" t="s">
        <v>84</v>
      </c>
      <c r="E8" s="29" t="s">
        <v>87</v>
      </c>
      <c r="F8" s="30" t="s">
        <v>82</v>
      </c>
      <c r="G8" s="37"/>
      <c r="H8" s="29" t="s">
        <v>84</v>
      </c>
      <c r="I8" s="29" t="s">
        <v>85</v>
      </c>
      <c r="J8" s="29" t="s">
        <v>88</v>
      </c>
      <c r="K8" s="37"/>
      <c r="L8" s="21" t="s">
        <v>91</v>
      </c>
    </row>
    <row r="9" spans="1:12" ht="15" customHeight="1">
      <c r="A9" s="16" t="s">
        <v>0</v>
      </c>
      <c r="B9" s="17">
        <f aca="true" t="shared" si="0" ref="B9:I9">SUM(B10:B11)</f>
        <v>12000000</v>
      </c>
      <c r="C9" s="17">
        <f t="shared" si="0"/>
        <v>12065000</v>
      </c>
      <c r="D9" s="17">
        <f t="shared" si="0"/>
        <v>2204026.3899999997</v>
      </c>
      <c r="E9" s="17">
        <f t="shared" si="0"/>
        <v>12004913.01</v>
      </c>
      <c r="F9" s="31">
        <f>E9/E$82</f>
        <v>0.028813567365133082</v>
      </c>
      <c r="G9" s="26">
        <f>C9-E9</f>
        <v>60086.99000000022</v>
      </c>
      <c r="H9" s="17">
        <f t="shared" si="0"/>
        <v>2541389.48</v>
      </c>
      <c r="I9" s="17">
        <f t="shared" si="0"/>
        <v>11978536.79</v>
      </c>
      <c r="J9" s="31">
        <f>I9/I$82</f>
        <v>0.029185408917120518</v>
      </c>
      <c r="K9" s="26">
        <f>C9-I9</f>
        <v>86463.2100000009</v>
      </c>
      <c r="L9" s="18">
        <f>SUM(L10:L11)</f>
        <v>26376.22000000067</v>
      </c>
    </row>
    <row r="10" spans="1:12" ht="15" customHeight="1">
      <c r="A10" s="9" t="s">
        <v>10</v>
      </c>
      <c r="B10" s="10">
        <v>11166000</v>
      </c>
      <c r="C10" s="10">
        <v>11221490</v>
      </c>
      <c r="D10" s="11">
        <v>2005342.39</v>
      </c>
      <c r="E10" s="11">
        <v>11161422.06</v>
      </c>
      <c r="F10" s="32">
        <f>E10/E$82</f>
        <v>0.02678906428964557</v>
      </c>
      <c r="G10" s="11">
        <f>C10-E10</f>
        <v>60067.93999999948</v>
      </c>
      <c r="H10" s="11">
        <v>2342705.48</v>
      </c>
      <c r="I10" s="11">
        <v>11135045.84</v>
      </c>
      <c r="J10" s="32">
        <f>I10/I$82</f>
        <v>0.027130264058844347</v>
      </c>
      <c r="K10" s="11">
        <f>C10-I10</f>
        <v>86444.16000000015</v>
      </c>
      <c r="L10" s="12">
        <f>E10-I10</f>
        <v>26376.22000000067</v>
      </c>
    </row>
    <row r="11" spans="1:12" ht="15" customHeight="1">
      <c r="A11" s="9" t="s">
        <v>25</v>
      </c>
      <c r="B11" s="10">
        <v>834000</v>
      </c>
      <c r="C11" s="10">
        <v>843510</v>
      </c>
      <c r="D11" s="11">
        <v>198684</v>
      </c>
      <c r="E11" s="11">
        <v>843490.95</v>
      </c>
      <c r="F11" s="32">
        <f>E11/E$82</f>
        <v>0.0020245030754875164</v>
      </c>
      <c r="G11" s="11">
        <f aca="true" t="shared" si="1" ref="G11:G74">C11-E11</f>
        <v>19.050000000046566</v>
      </c>
      <c r="H11" s="11">
        <v>198684</v>
      </c>
      <c r="I11" s="11">
        <v>843490.95</v>
      </c>
      <c r="J11" s="32">
        <f aca="true" t="shared" si="2" ref="J11:J74">I11/I$82</f>
        <v>0.0020551448582761716</v>
      </c>
      <c r="K11" s="11">
        <f aca="true" t="shared" si="3" ref="K11:K74">C11-I11</f>
        <v>19.050000000046566</v>
      </c>
      <c r="L11" s="12">
        <f>E11-I11</f>
        <v>0</v>
      </c>
    </row>
    <row r="12" spans="1:12" ht="15" customHeight="1">
      <c r="A12" s="16" t="s">
        <v>1</v>
      </c>
      <c r="B12" s="17">
        <f aca="true" t="shared" si="4" ref="B12:L12">SUM(B13:B13)</f>
        <v>5990900</v>
      </c>
      <c r="C12" s="17">
        <f t="shared" si="4"/>
        <v>6738900</v>
      </c>
      <c r="D12" s="17">
        <f t="shared" si="4"/>
        <v>1316868.04</v>
      </c>
      <c r="E12" s="17">
        <f t="shared" si="4"/>
        <v>6033280.21</v>
      </c>
      <c r="F12" s="31">
        <f aca="true" t="shared" si="5" ref="F12:F75">E12/E$82</f>
        <v>0.014480765134970293</v>
      </c>
      <c r="G12" s="26">
        <f t="shared" si="1"/>
        <v>705619.79</v>
      </c>
      <c r="H12" s="17">
        <f t="shared" si="4"/>
        <v>1333783.73</v>
      </c>
      <c r="I12" s="17">
        <f t="shared" si="4"/>
        <v>6026905.68</v>
      </c>
      <c r="J12" s="31">
        <f t="shared" si="2"/>
        <v>0.014684406773501782</v>
      </c>
      <c r="K12" s="26">
        <f t="shared" si="3"/>
        <v>711994.3200000003</v>
      </c>
      <c r="L12" s="18">
        <f t="shared" si="4"/>
        <v>6374.530000000261</v>
      </c>
    </row>
    <row r="13" spans="1:12" ht="15" customHeight="1">
      <c r="A13" s="9" t="s">
        <v>2</v>
      </c>
      <c r="B13" s="10">
        <v>5990900</v>
      </c>
      <c r="C13" s="10">
        <v>6738900</v>
      </c>
      <c r="D13" s="11">
        <v>1316868.04</v>
      </c>
      <c r="E13" s="11">
        <v>6033280.21</v>
      </c>
      <c r="F13" s="32">
        <f t="shared" si="5"/>
        <v>0.014480765134970293</v>
      </c>
      <c r="G13" s="11">
        <f t="shared" si="1"/>
        <v>705619.79</v>
      </c>
      <c r="H13" s="11">
        <v>1333783.73</v>
      </c>
      <c r="I13" s="11">
        <v>6026905.68</v>
      </c>
      <c r="J13" s="32">
        <f t="shared" si="2"/>
        <v>0.014684406773501782</v>
      </c>
      <c r="K13" s="11">
        <f t="shared" si="3"/>
        <v>711994.3200000003</v>
      </c>
      <c r="L13" s="12">
        <f>E13-I13</f>
        <v>6374.530000000261</v>
      </c>
    </row>
    <row r="14" spans="1:12" ht="15" customHeight="1">
      <c r="A14" s="16" t="s">
        <v>11</v>
      </c>
      <c r="B14" s="17">
        <f aca="true" t="shared" si="6" ref="B14:I14">SUM(B15:B20)</f>
        <v>45754400</v>
      </c>
      <c r="C14" s="17">
        <f t="shared" si="6"/>
        <v>46193765.21</v>
      </c>
      <c r="D14" s="17">
        <f t="shared" si="6"/>
        <v>5616126.45</v>
      </c>
      <c r="E14" s="17">
        <f t="shared" si="6"/>
        <v>43255636.53</v>
      </c>
      <c r="F14" s="31">
        <f t="shared" si="5"/>
        <v>0.10381992739478138</v>
      </c>
      <c r="G14" s="26">
        <f t="shared" si="1"/>
        <v>2938128.6799999997</v>
      </c>
      <c r="H14" s="17">
        <f t="shared" si="6"/>
        <v>9746947.71</v>
      </c>
      <c r="I14" s="17">
        <f t="shared" si="6"/>
        <v>42141634.39</v>
      </c>
      <c r="J14" s="31">
        <f t="shared" si="2"/>
        <v>0.10267705093452727</v>
      </c>
      <c r="K14" s="26">
        <f t="shared" si="3"/>
        <v>4052130.8200000003</v>
      </c>
      <c r="L14" s="18">
        <f>SUM(L15:L20)</f>
        <v>1114002.1399999997</v>
      </c>
    </row>
    <row r="15" spans="1:12" ht="15" customHeight="1">
      <c r="A15" s="9" t="s">
        <v>12</v>
      </c>
      <c r="B15" s="10">
        <v>16390500</v>
      </c>
      <c r="C15" s="10">
        <v>16157185.21</v>
      </c>
      <c r="D15" s="11">
        <v>2394797.66</v>
      </c>
      <c r="E15" s="11">
        <v>15064839.39</v>
      </c>
      <c r="F15" s="32">
        <f t="shared" si="5"/>
        <v>0.03615784339687401</v>
      </c>
      <c r="G15" s="11">
        <f t="shared" si="1"/>
        <v>1092345.8200000003</v>
      </c>
      <c r="H15" s="11">
        <v>3252530.65</v>
      </c>
      <c r="I15" s="11">
        <v>14756242.42</v>
      </c>
      <c r="J15" s="32">
        <f t="shared" si="2"/>
        <v>0.0359532200516671</v>
      </c>
      <c r="K15" s="11">
        <f t="shared" si="3"/>
        <v>1400942.790000001</v>
      </c>
      <c r="L15" s="12">
        <f aca="true" t="shared" si="7" ref="L15:L20">E15-I15</f>
        <v>308596.97000000067</v>
      </c>
    </row>
    <row r="16" spans="1:12" ht="15" customHeight="1">
      <c r="A16" s="9" t="s">
        <v>13</v>
      </c>
      <c r="B16" s="10">
        <v>9959000</v>
      </c>
      <c r="C16" s="10">
        <v>10371781</v>
      </c>
      <c r="D16" s="11">
        <v>1822289.67</v>
      </c>
      <c r="E16" s="11">
        <v>10206896.85</v>
      </c>
      <c r="F16" s="32">
        <f t="shared" si="5"/>
        <v>0.02449806256250745</v>
      </c>
      <c r="G16" s="11">
        <f t="shared" si="1"/>
        <v>164884.15000000037</v>
      </c>
      <c r="H16" s="11">
        <v>2140094.68</v>
      </c>
      <c r="I16" s="11">
        <v>9940905.5</v>
      </c>
      <c r="J16" s="32">
        <f t="shared" si="2"/>
        <v>0.024220770625854746</v>
      </c>
      <c r="K16" s="11">
        <f t="shared" si="3"/>
        <v>430875.5</v>
      </c>
      <c r="L16" s="12">
        <f t="shared" si="7"/>
        <v>265991.3499999996</v>
      </c>
    </row>
    <row r="17" spans="1:12" ht="15" customHeight="1">
      <c r="A17" s="9" t="s">
        <v>14</v>
      </c>
      <c r="B17" s="10">
        <v>2930000</v>
      </c>
      <c r="C17" s="10">
        <v>2490000</v>
      </c>
      <c r="D17" s="11">
        <v>403809.13</v>
      </c>
      <c r="E17" s="11">
        <v>1965607.83</v>
      </c>
      <c r="F17" s="32">
        <f t="shared" si="5"/>
        <v>0.004717749606012185</v>
      </c>
      <c r="G17" s="11">
        <f t="shared" si="1"/>
        <v>524392.1699999999</v>
      </c>
      <c r="H17" s="11">
        <v>409081.23</v>
      </c>
      <c r="I17" s="11">
        <v>1872968.81</v>
      </c>
      <c r="J17" s="32">
        <f t="shared" si="2"/>
        <v>0.0045634422273091845</v>
      </c>
      <c r="K17" s="11">
        <f t="shared" si="3"/>
        <v>617031.19</v>
      </c>
      <c r="L17" s="12">
        <f t="shared" si="7"/>
        <v>92639.02000000002</v>
      </c>
    </row>
    <row r="18" spans="1:12" ht="15" customHeight="1">
      <c r="A18" s="9" t="s">
        <v>15</v>
      </c>
      <c r="B18" s="10">
        <v>14861900</v>
      </c>
      <c r="C18" s="10">
        <v>15716580</v>
      </c>
      <c r="D18" s="11">
        <v>749207.25</v>
      </c>
      <c r="E18" s="11">
        <v>15109938.85</v>
      </c>
      <c r="F18" s="32">
        <f t="shared" si="5"/>
        <v>0.03626608877339266</v>
      </c>
      <c r="G18" s="11">
        <f t="shared" si="1"/>
        <v>606641.1500000004</v>
      </c>
      <c r="H18" s="11">
        <v>3750586.56</v>
      </c>
      <c r="I18" s="11">
        <v>14716148.9</v>
      </c>
      <c r="J18" s="32">
        <f t="shared" si="2"/>
        <v>0.03585553318083797</v>
      </c>
      <c r="K18" s="11">
        <f t="shared" si="3"/>
        <v>1000431.0999999996</v>
      </c>
      <c r="L18" s="12">
        <f t="shared" si="7"/>
        <v>393789.94999999925</v>
      </c>
    </row>
    <row r="19" spans="1:12" ht="15" customHeight="1">
      <c r="A19" s="9" t="s">
        <v>16</v>
      </c>
      <c r="B19" s="10">
        <v>550000</v>
      </c>
      <c r="C19" s="10">
        <v>565219</v>
      </c>
      <c r="D19" s="11">
        <v>52935</v>
      </c>
      <c r="E19" s="11">
        <v>52935</v>
      </c>
      <c r="F19" s="32">
        <f t="shared" si="5"/>
        <v>0.00012705183179609895</v>
      </c>
      <c r="G19" s="11">
        <f t="shared" si="1"/>
        <v>512284</v>
      </c>
      <c r="H19" s="11">
        <v>0</v>
      </c>
      <c r="I19" s="11">
        <v>0</v>
      </c>
      <c r="J19" s="32">
        <f t="shared" si="2"/>
        <v>0</v>
      </c>
      <c r="K19" s="11">
        <f t="shared" si="3"/>
        <v>565219</v>
      </c>
      <c r="L19" s="12">
        <f t="shared" si="7"/>
        <v>52935</v>
      </c>
    </row>
    <row r="20" spans="1:12" ht="15" customHeight="1">
      <c r="A20" s="9" t="s">
        <v>17</v>
      </c>
      <c r="B20" s="10">
        <v>1063000</v>
      </c>
      <c r="C20" s="10">
        <v>893000</v>
      </c>
      <c r="D20" s="11">
        <v>193087.74</v>
      </c>
      <c r="E20" s="11">
        <v>855418.61</v>
      </c>
      <c r="F20" s="32">
        <f t="shared" si="5"/>
        <v>0.002053131224198975</v>
      </c>
      <c r="G20" s="11">
        <f t="shared" si="1"/>
        <v>37581.390000000014</v>
      </c>
      <c r="H20" s="11">
        <v>194654.59</v>
      </c>
      <c r="I20" s="11">
        <v>855368.76</v>
      </c>
      <c r="J20" s="32">
        <f t="shared" si="2"/>
        <v>0.0020840848488582653</v>
      </c>
      <c r="K20" s="11">
        <f t="shared" si="3"/>
        <v>37631.23999999999</v>
      </c>
      <c r="L20" s="12">
        <f t="shared" si="7"/>
        <v>49.84999999997672</v>
      </c>
    </row>
    <row r="21" spans="1:12" ht="15" customHeight="1">
      <c r="A21" s="16" t="s">
        <v>18</v>
      </c>
      <c r="B21" s="17">
        <f aca="true" t="shared" si="8" ref="B21:I21">SUM(B22:B23)</f>
        <v>9739000</v>
      </c>
      <c r="C21" s="17">
        <f t="shared" si="8"/>
        <v>10751330.31</v>
      </c>
      <c r="D21" s="17">
        <f t="shared" si="8"/>
        <v>2241517.16</v>
      </c>
      <c r="E21" s="17">
        <f t="shared" si="8"/>
        <v>10468336.7</v>
      </c>
      <c r="F21" s="31">
        <f t="shared" si="5"/>
        <v>0.025125556882843663</v>
      </c>
      <c r="G21" s="26">
        <f t="shared" si="1"/>
        <v>282993.61000000127</v>
      </c>
      <c r="H21" s="17">
        <f t="shared" si="8"/>
        <v>2344382.29</v>
      </c>
      <c r="I21" s="17">
        <f t="shared" si="8"/>
        <v>10447389.07</v>
      </c>
      <c r="J21" s="31">
        <f t="shared" si="2"/>
        <v>0.025454805329708844</v>
      </c>
      <c r="K21" s="26">
        <f t="shared" si="3"/>
        <v>303941.2400000002</v>
      </c>
      <c r="L21" s="18">
        <f>SUM(L22:L23)</f>
        <v>20947.629999999655</v>
      </c>
    </row>
    <row r="22" spans="1:12" ht="15" customHeight="1">
      <c r="A22" s="9" t="s">
        <v>19</v>
      </c>
      <c r="B22" s="10">
        <v>8642000</v>
      </c>
      <c r="C22" s="10">
        <v>9192400</v>
      </c>
      <c r="D22" s="11">
        <v>1919197.47</v>
      </c>
      <c r="E22" s="11">
        <v>8956246.54</v>
      </c>
      <c r="F22" s="32">
        <f t="shared" si="5"/>
        <v>0.021496316783309207</v>
      </c>
      <c r="G22" s="11">
        <f t="shared" si="1"/>
        <v>236153.4600000009</v>
      </c>
      <c r="H22" s="11">
        <v>1994831.4</v>
      </c>
      <c r="I22" s="11">
        <v>8938663.45</v>
      </c>
      <c r="J22" s="32">
        <f t="shared" si="2"/>
        <v>0.021778832634930634</v>
      </c>
      <c r="K22" s="11">
        <f t="shared" si="3"/>
        <v>253736.55000000075</v>
      </c>
      <c r="L22" s="12">
        <f>E22-I22</f>
        <v>17583.08999999985</v>
      </c>
    </row>
    <row r="23" spans="1:12" ht="15" customHeight="1">
      <c r="A23" s="9" t="s">
        <v>20</v>
      </c>
      <c r="B23" s="10">
        <v>1097000</v>
      </c>
      <c r="C23" s="10">
        <v>1558930.31</v>
      </c>
      <c r="D23" s="11">
        <v>322319.69</v>
      </c>
      <c r="E23" s="11">
        <v>1512090.16</v>
      </c>
      <c r="F23" s="32">
        <f t="shared" si="5"/>
        <v>0.0036292400995344538</v>
      </c>
      <c r="G23" s="11">
        <f t="shared" si="1"/>
        <v>46840.15000000014</v>
      </c>
      <c r="H23" s="11">
        <v>349550.89</v>
      </c>
      <c r="I23" s="11">
        <v>1508725.62</v>
      </c>
      <c r="J23" s="32">
        <f t="shared" si="2"/>
        <v>0.0036759726947782063</v>
      </c>
      <c r="K23" s="11">
        <f t="shared" si="3"/>
        <v>50204.689999999944</v>
      </c>
      <c r="L23" s="12">
        <f>E23-I23</f>
        <v>3364.5399999998044</v>
      </c>
    </row>
    <row r="24" spans="1:12" ht="15" customHeight="1">
      <c r="A24" s="16" t="s">
        <v>21</v>
      </c>
      <c r="B24" s="17">
        <f aca="true" t="shared" si="9" ref="B24:I24">SUM(B25:B30)</f>
        <v>14668300</v>
      </c>
      <c r="C24" s="17">
        <f t="shared" si="9"/>
        <v>16608605.069999998</v>
      </c>
      <c r="D24" s="17">
        <f t="shared" si="9"/>
        <v>1791903.8900000001</v>
      </c>
      <c r="E24" s="17">
        <f t="shared" si="9"/>
        <v>15310833.420000002</v>
      </c>
      <c r="F24" s="31">
        <f t="shared" si="5"/>
        <v>0.03674826546398282</v>
      </c>
      <c r="G24" s="26">
        <f t="shared" si="1"/>
        <v>1297771.6499999966</v>
      </c>
      <c r="H24" s="17">
        <f t="shared" si="9"/>
        <v>2667463.97</v>
      </c>
      <c r="I24" s="17">
        <f t="shared" si="9"/>
        <v>15087024.4</v>
      </c>
      <c r="J24" s="31">
        <f t="shared" si="2"/>
        <v>0.036759162172809494</v>
      </c>
      <c r="K24" s="26">
        <f t="shared" si="3"/>
        <v>1521580.669999998</v>
      </c>
      <c r="L24" s="18">
        <f>SUM(L25:L30)</f>
        <v>223809.02000000124</v>
      </c>
    </row>
    <row r="25" spans="1:12" ht="15" customHeight="1">
      <c r="A25" s="9" t="s">
        <v>22</v>
      </c>
      <c r="B25" s="10">
        <v>774000</v>
      </c>
      <c r="C25" s="10">
        <v>1178139.99</v>
      </c>
      <c r="D25" s="11">
        <v>124928.3</v>
      </c>
      <c r="E25" s="11">
        <v>714915.13</v>
      </c>
      <c r="F25" s="32">
        <f t="shared" si="5"/>
        <v>0.0017159020845422916</v>
      </c>
      <c r="G25" s="11">
        <f t="shared" si="1"/>
        <v>463224.86</v>
      </c>
      <c r="H25" s="11">
        <v>155550.89</v>
      </c>
      <c r="I25" s="11">
        <v>708971.73</v>
      </c>
      <c r="J25" s="32">
        <f t="shared" si="2"/>
        <v>0.001727392102514748</v>
      </c>
      <c r="K25" s="11">
        <f t="shared" si="3"/>
        <v>469168.26</v>
      </c>
      <c r="L25" s="12">
        <f aca="true" t="shared" si="10" ref="L25:L30">E25-I25</f>
        <v>5943.400000000023</v>
      </c>
    </row>
    <row r="26" spans="1:12" ht="15" customHeight="1">
      <c r="A26" s="9" t="s">
        <v>61</v>
      </c>
      <c r="B26" s="10">
        <v>114100</v>
      </c>
      <c r="C26" s="10">
        <v>114100</v>
      </c>
      <c r="D26" s="11">
        <v>0</v>
      </c>
      <c r="E26" s="11">
        <v>107271.2</v>
      </c>
      <c r="F26" s="32">
        <f t="shared" si="5"/>
        <v>0.0002574667509014015</v>
      </c>
      <c r="G26" s="11">
        <f t="shared" si="1"/>
        <v>6828.800000000003</v>
      </c>
      <c r="H26" s="11">
        <v>2835</v>
      </c>
      <c r="I26" s="11">
        <v>107271.2</v>
      </c>
      <c r="J26" s="32">
        <f t="shared" si="2"/>
        <v>0.0002613636282892127</v>
      </c>
      <c r="K26" s="11">
        <f t="shared" si="3"/>
        <v>6828.800000000003</v>
      </c>
      <c r="L26" s="12">
        <f t="shared" si="10"/>
        <v>0</v>
      </c>
    </row>
    <row r="27" spans="1:12" ht="15" customHeight="1">
      <c r="A27" s="9" t="s">
        <v>56</v>
      </c>
      <c r="B27" s="10">
        <v>751800</v>
      </c>
      <c r="C27" s="10">
        <v>734140.53</v>
      </c>
      <c r="D27" s="11">
        <v>31435.09</v>
      </c>
      <c r="E27" s="11">
        <v>538587.66</v>
      </c>
      <c r="F27" s="32">
        <f t="shared" si="5"/>
        <v>0.0012926900686837542</v>
      </c>
      <c r="G27" s="11">
        <f t="shared" si="1"/>
        <v>195552.87</v>
      </c>
      <c r="H27" s="11">
        <v>110014.48</v>
      </c>
      <c r="I27" s="11">
        <v>502322.05</v>
      </c>
      <c r="J27" s="32">
        <f t="shared" si="2"/>
        <v>0.0012238952631990253</v>
      </c>
      <c r="K27" s="11">
        <f t="shared" si="3"/>
        <v>231818.48000000004</v>
      </c>
      <c r="L27" s="12">
        <f t="shared" si="10"/>
        <v>36265.610000000044</v>
      </c>
    </row>
    <row r="28" spans="1:12" ht="15" customHeight="1">
      <c r="A28" s="9" t="s">
        <v>23</v>
      </c>
      <c r="B28" s="10">
        <v>11838100</v>
      </c>
      <c r="C28" s="10">
        <v>13379161.1</v>
      </c>
      <c r="D28" s="11">
        <v>1565591.94</v>
      </c>
      <c r="E28" s="11">
        <v>12867736.13</v>
      </c>
      <c r="F28" s="32">
        <f t="shared" si="5"/>
        <v>0.030884470508838104</v>
      </c>
      <c r="G28" s="11">
        <f t="shared" si="1"/>
        <v>511424.9699999988</v>
      </c>
      <c r="H28" s="11">
        <v>2220228.96</v>
      </c>
      <c r="I28" s="11">
        <v>12756084.68</v>
      </c>
      <c r="J28" s="32">
        <f t="shared" si="2"/>
        <v>0.031079885139060997</v>
      </c>
      <c r="K28" s="11">
        <f t="shared" si="3"/>
        <v>623076.4199999999</v>
      </c>
      <c r="L28" s="12">
        <f t="shared" si="10"/>
        <v>111651.45000000112</v>
      </c>
    </row>
    <row r="29" spans="1:12" ht="15" customHeight="1">
      <c r="A29" s="9" t="s">
        <v>31</v>
      </c>
      <c r="B29" s="10">
        <v>1190300</v>
      </c>
      <c r="C29" s="10">
        <v>1203063.45</v>
      </c>
      <c r="D29" s="11">
        <v>69948.56</v>
      </c>
      <c r="E29" s="11">
        <v>1082323.3</v>
      </c>
      <c r="F29" s="32">
        <f t="shared" si="5"/>
        <v>0.0025977360510172614</v>
      </c>
      <c r="G29" s="11">
        <f t="shared" si="1"/>
        <v>120740.1499999999</v>
      </c>
      <c r="H29" s="11">
        <v>178834.64</v>
      </c>
      <c r="I29" s="11">
        <v>1012374.74</v>
      </c>
      <c r="J29" s="32">
        <f t="shared" si="2"/>
        <v>0.0024666260397455076</v>
      </c>
      <c r="K29" s="11">
        <f t="shared" si="3"/>
        <v>190688.70999999996</v>
      </c>
      <c r="L29" s="12">
        <f t="shared" si="10"/>
        <v>69948.56000000006</v>
      </c>
    </row>
    <row r="30" spans="1:12" ht="15" customHeight="1">
      <c r="A30" s="9" t="s">
        <v>78</v>
      </c>
      <c r="B30" s="10">
        <v>0</v>
      </c>
      <c r="C30" s="10">
        <v>0</v>
      </c>
      <c r="D30" s="11">
        <v>0</v>
      </c>
      <c r="E30" s="11">
        <v>0</v>
      </c>
      <c r="F30" s="32">
        <f t="shared" si="5"/>
        <v>0</v>
      </c>
      <c r="G30" s="11">
        <f t="shared" si="1"/>
        <v>0</v>
      </c>
      <c r="H30" s="11">
        <v>0</v>
      </c>
      <c r="I30" s="11">
        <v>0</v>
      </c>
      <c r="J30" s="32">
        <f t="shared" si="2"/>
        <v>0</v>
      </c>
      <c r="K30" s="11">
        <f t="shared" si="3"/>
        <v>0</v>
      </c>
      <c r="L30" s="12">
        <f t="shared" si="10"/>
        <v>0</v>
      </c>
    </row>
    <row r="31" spans="1:12" ht="15" customHeight="1">
      <c r="A31" s="16" t="s">
        <v>24</v>
      </c>
      <c r="B31" s="17">
        <f aca="true" t="shared" si="11" ref="B31:L31">SUM(B32)</f>
        <v>2723000</v>
      </c>
      <c r="C31" s="17">
        <f t="shared" si="11"/>
        <v>2731000</v>
      </c>
      <c r="D31" s="17">
        <f t="shared" si="11"/>
        <v>650882.88</v>
      </c>
      <c r="E31" s="17">
        <f t="shared" si="11"/>
        <v>2727319.95</v>
      </c>
      <c r="F31" s="31">
        <f t="shared" si="5"/>
        <v>0.006545971390224709</v>
      </c>
      <c r="G31" s="26">
        <f t="shared" si="1"/>
        <v>3680.0499999998137</v>
      </c>
      <c r="H31" s="17">
        <f t="shared" si="11"/>
        <v>650882.88</v>
      </c>
      <c r="I31" s="17">
        <f t="shared" si="11"/>
        <v>2727319.95</v>
      </c>
      <c r="J31" s="31">
        <f t="shared" si="2"/>
        <v>0.006645047670181317</v>
      </c>
      <c r="K31" s="26">
        <f t="shared" si="3"/>
        <v>3680.0499999998137</v>
      </c>
      <c r="L31" s="18">
        <f t="shared" si="11"/>
        <v>0</v>
      </c>
    </row>
    <row r="32" spans="1:12" ht="15" customHeight="1">
      <c r="A32" s="9" t="s">
        <v>25</v>
      </c>
      <c r="B32" s="10">
        <v>2723000</v>
      </c>
      <c r="C32" s="10">
        <v>2731000</v>
      </c>
      <c r="D32" s="11">
        <v>650882.88</v>
      </c>
      <c r="E32" s="11">
        <v>2727319.95</v>
      </c>
      <c r="F32" s="32">
        <f t="shared" si="5"/>
        <v>0.006545971390224709</v>
      </c>
      <c r="G32" s="11">
        <f t="shared" si="1"/>
        <v>3680.0499999998137</v>
      </c>
      <c r="H32" s="11">
        <v>650882.88</v>
      </c>
      <c r="I32" s="11">
        <v>2727319.95</v>
      </c>
      <c r="J32" s="32">
        <f t="shared" si="2"/>
        <v>0.006645047670181317</v>
      </c>
      <c r="K32" s="11">
        <f t="shared" si="3"/>
        <v>3680.0499999998137</v>
      </c>
      <c r="L32" s="12">
        <f>E32-I32</f>
        <v>0</v>
      </c>
    </row>
    <row r="33" spans="1:12" ht="15" customHeight="1">
      <c r="A33" s="16" t="s">
        <v>26</v>
      </c>
      <c r="B33" s="17">
        <f aca="true" t="shared" si="12" ref="B33:I33">SUM(B34:B37)</f>
        <v>99303100</v>
      </c>
      <c r="C33" s="17">
        <f t="shared" si="12"/>
        <v>107294937.58</v>
      </c>
      <c r="D33" s="17">
        <f t="shared" si="12"/>
        <v>14372349.82</v>
      </c>
      <c r="E33" s="17">
        <f t="shared" si="12"/>
        <v>103775063.05</v>
      </c>
      <c r="F33" s="31">
        <f t="shared" si="5"/>
        <v>0.24907550496378883</v>
      </c>
      <c r="G33" s="26">
        <f t="shared" si="1"/>
        <v>3519874.530000001</v>
      </c>
      <c r="H33" s="17">
        <f t="shared" si="12"/>
        <v>21170041.459999997</v>
      </c>
      <c r="I33" s="17">
        <f t="shared" si="12"/>
        <v>102764314.86999999</v>
      </c>
      <c r="J33" s="31">
        <f t="shared" si="2"/>
        <v>0.25038271402835327</v>
      </c>
      <c r="K33" s="26">
        <f t="shared" si="3"/>
        <v>4530622.710000008</v>
      </c>
      <c r="L33" s="18">
        <f>SUM(L34:L37)</f>
        <v>1010748.1800000016</v>
      </c>
    </row>
    <row r="34" spans="1:12" ht="15" customHeight="1">
      <c r="A34" s="9" t="s">
        <v>27</v>
      </c>
      <c r="B34" s="10">
        <v>58389900</v>
      </c>
      <c r="C34" s="10">
        <v>59946657.22</v>
      </c>
      <c r="D34" s="11">
        <v>11168804.47</v>
      </c>
      <c r="E34" s="11">
        <v>58292777.1</v>
      </c>
      <c r="F34" s="32">
        <f t="shared" si="5"/>
        <v>0.1399112895255821</v>
      </c>
      <c r="G34" s="11">
        <f t="shared" si="1"/>
        <v>1653880.1199999973</v>
      </c>
      <c r="H34" s="11">
        <v>13111714.62</v>
      </c>
      <c r="I34" s="11">
        <v>57423631.5</v>
      </c>
      <c r="J34" s="32">
        <f t="shared" si="2"/>
        <v>0.13991125929776793</v>
      </c>
      <c r="K34" s="11">
        <f t="shared" si="3"/>
        <v>2523025.719999999</v>
      </c>
      <c r="L34" s="12">
        <f>E34-I34</f>
        <v>869145.6000000015</v>
      </c>
    </row>
    <row r="35" spans="1:12" ht="15" customHeight="1">
      <c r="A35" s="9" t="s">
        <v>28</v>
      </c>
      <c r="B35" s="10">
        <v>37434100</v>
      </c>
      <c r="C35" s="10">
        <v>43603582.36</v>
      </c>
      <c r="D35" s="11">
        <v>2448924.35</v>
      </c>
      <c r="E35" s="11">
        <v>42109806.04</v>
      </c>
      <c r="F35" s="32">
        <f t="shared" si="5"/>
        <v>0.10106976469179996</v>
      </c>
      <c r="G35" s="11">
        <f t="shared" si="1"/>
        <v>1493776.3200000003</v>
      </c>
      <c r="H35" s="11">
        <v>7269586.96</v>
      </c>
      <c r="I35" s="11">
        <v>42013409.79</v>
      </c>
      <c r="J35" s="32">
        <f t="shared" si="2"/>
        <v>0.1023646348648652</v>
      </c>
      <c r="K35" s="11">
        <f t="shared" si="3"/>
        <v>1590172.5700000003</v>
      </c>
      <c r="L35" s="12">
        <f>E35-I35</f>
        <v>96396.25</v>
      </c>
    </row>
    <row r="36" spans="1:12" ht="15" customHeight="1">
      <c r="A36" s="9" t="s">
        <v>29</v>
      </c>
      <c r="B36" s="10">
        <v>2051900</v>
      </c>
      <c r="C36" s="10">
        <v>1843900</v>
      </c>
      <c r="D36" s="11">
        <v>359040.15</v>
      </c>
      <c r="E36" s="11">
        <v>1751294.88</v>
      </c>
      <c r="F36" s="32">
        <f t="shared" si="5"/>
        <v>0.004203366818156782</v>
      </c>
      <c r="G36" s="11">
        <f t="shared" si="1"/>
        <v>92605.12000000011</v>
      </c>
      <c r="H36" s="11">
        <v>370795.68</v>
      </c>
      <c r="I36" s="11">
        <v>1742351.66</v>
      </c>
      <c r="J36" s="32">
        <f t="shared" si="2"/>
        <v>0.004245196768688451</v>
      </c>
      <c r="K36" s="11">
        <f t="shared" si="3"/>
        <v>101548.34000000008</v>
      </c>
      <c r="L36" s="12">
        <f>E36-I36</f>
        <v>8943.219999999972</v>
      </c>
    </row>
    <row r="37" spans="1:12" ht="15" customHeight="1">
      <c r="A37" s="9" t="s">
        <v>30</v>
      </c>
      <c r="B37" s="10">
        <v>1427200</v>
      </c>
      <c r="C37" s="10">
        <v>1900798</v>
      </c>
      <c r="D37" s="11">
        <v>395580.85</v>
      </c>
      <c r="E37" s="11">
        <v>1621185.03</v>
      </c>
      <c r="F37" s="32">
        <f t="shared" si="5"/>
        <v>0.0038910839282499973</v>
      </c>
      <c r="G37" s="11">
        <f t="shared" si="1"/>
        <v>279612.97</v>
      </c>
      <c r="H37" s="11">
        <v>417944.2</v>
      </c>
      <c r="I37" s="11">
        <v>1584921.92</v>
      </c>
      <c r="J37" s="32">
        <f t="shared" si="2"/>
        <v>0.0038616230970316846</v>
      </c>
      <c r="K37" s="11">
        <f t="shared" si="3"/>
        <v>315876.0800000001</v>
      </c>
      <c r="L37" s="12">
        <f>E37-I37</f>
        <v>36263.1100000001</v>
      </c>
    </row>
    <row r="38" spans="1:12" ht="15" customHeight="1">
      <c r="A38" s="16" t="s">
        <v>58</v>
      </c>
      <c r="B38" s="17">
        <f aca="true" t="shared" si="13" ref="B38:L38">SUM(B39)</f>
        <v>791000</v>
      </c>
      <c r="C38" s="17">
        <f t="shared" si="13"/>
        <v>916900</v>
      </c>
      <c r="D38" s="17">
        <f t="shared" si="13"/>
        <v>26996.55</v>
      </c>
      <c r="E38" s="17">
        <f t="shared" si="13"/>
        <v>880501.16</v>
      </c>
      <c r="F38" s="31">
        <f t="shared" si="5"/>
        <v>0.002113333055192028</v>
      </c>
      <c r="G38" s="26">
        <f t="shared" si="1"/>
        <v>36398.83999999997</v>
      </c>
      <c r="H38" s="17">
        <f t="shared" si="13"/>
        <v>70357.42</v>
      </c>
      <c r="I38" s="17">
        <f t="shared" si="13"/>
        <v>880501.16</v>
      </c>
      <c r="J38" s="31">
        <f t="shared" si="2"/>
        <v>0.00214531932047428</v>
      </c>
      <c r="K38" s="26">
        <f t="shared" si="3"/>
        <v>36398.83999999997</v>
      </c>
      <c r="L38" s="18">
        <f t="shared" si="13"/>
        <v>0</v>
      </c>
    </row>
    <row r="39" spans="1:12" ht="15" customHeight="1">
      <c r="A39" s="9" t="s">
        <v>78</v>
      </c>
      <c r="B39" s="10">
        <v>791000</v>
      </c>
      <c r="C39" s="10">
        <v>916900</v>
      </c>
      <c r="D39" s="11">
        <v>26996.55</v>
      </c>
      <c r="E39" s="11">
        <v>880501.16</v>
      </c>
      <c r="F39" s="32">
        <f t="shared" si="5"/>
        <v>0.002113333055192028</v>
      </c>
      <c r="G39" s="11">
        <f t="shared" si="1"/>
        <v>36398.83999999997</v>
      </c>
      <c r="H39" s="11">
        <v>70357.42</v>
      </c>
      <c r="I39" s="11">
        <v>880501.16</v>
      </c>
      <c r="J39" s="32">
        <f t="shared" si="2"/>
        <v>0.00214531932047428</v>
      </c>
      <c r="K39" s="11">
        <f t="shared" si="3"/>
        <v>36398.83999999997</v>
      </c>
      <c r="L39" s="12">
        <f>E39-I39</f>
        <v>0</v>
      </c>
    </row>
    <row r="40" spans="1:12" ht="15" customHeight="1">
      <c r="A40" s="16" t="s">
        <v>32</v>
      </c>
      <c r="B40" s="17">
        <f aca="true" t="shared" si="14" ref="B40:I40">SUM(B41:B46)</f>
        <v>130057500</v>
      </c>
      <c r="C40" s="17">
        <f t="shared" si="14"/>
        <v>133908295.22999999</v>
      </c>
      <c r="D40" s="17">
        <f t="shared" si="14"/>
        <v>17900335.9</v>
      </c>
      <c r="E40" s="17">
        <f t="shared" si="14"/>
        <v>121405711.77000001</v>
      </c>
      <c r="F40" s="31">
        <f t="shared" si="5"/>
        <v>0.2913916703671996</v>
      </c>
      <c r="G40" s="26">
        <f t="shared" si="1"/>
        <v>12502583.459999979</v>
      </c>
      <c r="H40" s="17">
        <f t="shared" si="14"/>
        <v>26399063.269999996</v>
      </c>
      <c r="I40" s="17">
        <f t="shared" si="14"/>
        <v>120337450.86</v>
      </c>
      <c r="J40" s="31">
        <f t="shared" si="2"/>
        <v>0.2931992256621016</v>
      </c>
      <c r="K40" s="26">
        <f t="shared" si="3"/>
        <v>13570844.36999999</v>
      </c>
      <c r="L40" s="18">
        <f>SUM(L41:L46)</f>
        <v>1068260.9099999943</v>
      </c>
    </row>
    <row r="41" spans="1:12" ht="15" customHeight="1">
      <c r="A41" s="9" t="s">
        <v>33</v>
      </c>
      <c r="B41" s="10">
        <v>82854680</v>
      </c>
      <c r="C41" s="10">
        <v>83939840.65</v>
      </c>
      <c r="D41" s="11">
        <v>10973438.98</v>
      </c>
      <c r="E41" s="11">
        <v>76371557.39</v>
      </c>
      <c r="F41" s="32">
        <f t="shared" si="5"/>
        <v>0.18330303699859066</v>
      </c>
      <c r="G41" s="11">
        <f t="shared" si="1"/>
        <v>7568283.260000005</v>
      </c>
      <c r="H41" s="11">
        <v>16535892.88</v>
      </c>
      <c r="I41" s="11">
        <v>75758129.75</v>
      </c>
      <c r="J41" s="32">
        <f t="shared" si="2"/>
        <v>0.18458281126588444</v>
      </c>
      <c r="K41" s="11">
        <f t="shared" si="3"/>
        <v>8181710.900000006</v>
      </c>
      <c r="L41" s="12">
        <f aca="true" t="shared" si="15" ref="L41:L46">E41-I41</f>
        <v>613427.6400000006</v>
      </c>
    </row>
    <row r="42" spans="1:12" ht="15" customHeight="1">
      <c r="A42" s="9" t="s">
        <v>34</v>
      </c>
      <c r="B42" s="10">
        <v>527400</v>
      </c>
      <c r="C42" s="10">
        <v>527400</v>
      </c>
      <c r="D42" s="11">
        <v>45406.19</v>
      </c>
      <c r="E42" s="11">
        <v>501365.43</v>
      </c>
      <c r="F42" s="32">
        <f t="shared" si="5"/>
        <v>0.001203351209610632</v>
      </c>
      <c r="G42" s="11">
        <f t="shared" si="1"/>
        <v>26034.570000000007</v>
      </c>
      <c r="H42" s="11">
        <v>89598.01</v>
      </c>
      <c r="I42" s="11">
        <v>499480.63</v>
      </c>
      <c r="J42" s="32">
        <f t="shared" si="2"/>
        <v>0.0012169722135762606</v>
      </c>
      <c r="K42" s="11">
        <f t="shared" si="3"/>
        <v>27919.369999999995</v>
      </c>
      <c r="L42" s="12">
        <f t="shared" si="15"/>
        <v>1884.7999999999884</v>
      </c>
    </row>
    <row r="43" spans="1:12" ht="15" customHeight="1">
      <c r="A43" s="9" t="s">
        <v>62</v>
      </c>
      <c r="B43" s="10">
        <v>305000</v>
      </c>
      <c r="C43" s="10">
        <v>305000</v>
      </c>
      <c r="D43" s="11">
        <v>5240.6</v>
      </c>
      <c r="E43" s="11">
        <v>183455.59</v>
      </c>
      <c r="F43" s="32">
        <f t="shared" si="5"/>
        <v>0.0004403205584723546</v>
      </c>
      <c r="G43" s="11">
        <f t="shared" si="1"/>
        <v>121544.41</v>
      </c>
      <c r="H43" s="11">
        <v>27609.99</v>
      </c>
      <c r="I43" s="11">
        <v>163209.8</v>
      </c>
      <c r="J43" s="32">
        <f t="shared" si="2"/>
        <v>0.0003976566450301361</v>
      </c>
      <c r="K43" s="11">
        <f t="shared" si="3"/>
        <v>141790.2</v>
      </c>
      <c r="L43" s="12">
        <f t="shared" si="15"/>
        <v>20245.790000000008</v>
      </c>
    </row>
    <row r="44" spans="1:12" ht="15" customHeight="1">
      <c r="A44" s="9" t="s">
        <v>35</v>
      </c>
      <c r="B44" s="10">
        <v>42510100</v>
      </c>
      <c r="C44" s="10">
        <v>45507238.48</v>
      </c>
      <c r="D44" s="11">
        <v>6440613.76</v>
      </c>
      <c r="E44" s="11">
        <v>41094013.69</v>
      </c>
      <c r="F44" s="32">
        <f t="shared" si="5"/>
        <v>0.09863171276411574</v>
      </c>
      <c r="G44" s="11">
        <f t="shared" si="1"/>
        <v>4413224.789999999</v>
      </c>
      <c r="H44" s="11">
        <v>9213353.45</v>
      </c>
      <c r="I44" s="11">
        <v>40678925.84</v>
      </c>
      <c r="J44" s="32">
        <f t="shared" si="2"/>
        <v>0.09911319769379115</v>
      </c>
      <c r="K44" s="11">
        <f t="shared" si="3"/>
        <v>4828312.639999993</v>
      </c>
      <c r="L44" s="12">
        <f t="shared" si="15"/>
        <v>415087.84999999404</v>
      </c>
    </row>
    <row r="45" spans="1:12" ht="15" customHeight="1">
      <c r="A45" s="9" t="s">
        <v>36</v>
      </c>
      <c r="B45" s="10">
        <v>1049700</v>
      </c>
      <c r="C45" s="10">
        <v>1005320.1</v>
      </c>
      <c r="D45" s="11">
        <v>133597.38</v>
      </c>
      <c r="E45" s="11">
        <v>827187.16</v>
      </c>
      <c r="F45" s="32">
        <f t="shared" si="5"/>
        <v>0.001985371567322429</v>
      </c>
      <c r="G45" s="11">
        <f t="shared" si="1"/>
        <v>178132.93999999994</v>
      </c>
      <c r="H45" s="11">
        <v>131632.38</v>
      </c>
      <c r="I45" s="11">
        <v>820287.16</v>
      </c>
      <c r="J45" s="32">
        <f t="shared" si="2"/>
        <v>0.001998609397272091</v>
      </c>
      <c r="K45" s="11">
        <f t="shared" si="3"/>
        <v>185032.93999999994</v>
      </c>
      <c r="L45" s="12">
        <f t="shared" si="15"/>
        <v>6900</v>
      </c>
    </row>
    <row r="46" spans="1:12" ht="15" customHeight="1">
      <c r="A46" s="9" t="s">
        <v>37</v>
      </c>
      <c r="B46" s="10">
        <v>2810620</v>
      </c>
      <c r="C46" s="10">
        <v>2623496</v>
      </c>
      <c r="D46" s="11">
        <v>302038.99</v>
      </c>
      <c r="E46" s="11">
        <v>2428132.51</v>
      </c>
      <c r="F46" s="32">
        <f t="shared" si="5"/>
        <v>0.0058278772690877395</v>
      </c>
      <c r="G46" s="11">
        <f t="shared" si="1"/>
        <v>195363.49000000022</v>
      </c>
      <c r="H46" s="11">
        <v>400976.56</v>
      </c>
      <c r="I46" s="11">
        <v>2417417.68</v>
      </c>
      <c r="J46" s="32">
        <f t="shared" si="2"/>
        <v>0.0058899784465475434</v>
      </c>
      <c r="K46" s="11">
        <f t="shared" si="3"/>
        <v>206078.31999999983</v>
      </c>
      <c r="L46" s="12">
        <f t="shared" si="15"/>
        <v>10714.829999999609</v>
      </c>
    </row>
    <row r="47" spans="1:12" ht="15" customHeight="1">
      <c r="A47" s="16" t="s">
        <v>38</v>
      </c>
      <c r="B47" s="17">
        <f aca="true" t="shared" si="16" ref="B47:L47">SUM(B48:B48)</f>
        <v>7929700</v>
      </c>
      <c r="C47" s="17">
        <f t="shared" si="16"/>
        <v>8085700</v>
      </c>
      <c r="D47" s="17">
        <f t="shared" si="16"/>
        <v>1066489.14</v>
      </c>
      <c r="E47" s="17">
        <f t="shared" si="16"/>
        <v>6871438.91</v>
      </c>
      <c r="F47" s="31">
        <f t="shared" si="5"/>
        <v>0.01649247002154509</v>
      </c>
      <c r="G47" s="26">
        <f t="shared" si="1"/>
        <v>1214261.0899999999</v>
      </c>
      <c r="H47" s="17">
        <f t="shared" si="16"/>
        <v>1285315.3</v>
      </c>
      <c r="I47" s="17">
        <f t="shared" si="16"/>
        <v>6821997.57</v>
      </c>
      <c r="J47" s="31">
        <f t="shared" si="2"/>
        <v>0.016621628517956285</v>
      </c>
      <c r="K47" s="26">
        <f t="shared" si="3"/>
        <v>1263702.4299999997</v>
      </c>
      <c r="L47" s="18">
        <f t="shared" si="16"/>
        <v>49441.33999999985</v>
      </c>
    </row>
    <row r="48" spans="1:12" ht="15" customHeight="1">
      <c r="A48" s="9" t="s">
        <v>39</v>
      </c>
      <c r="B48" s="10">
        <v>7929700</v>
      </c>
      <c r="C48" s="10">
        <v>8085700</v>
      </c>
      <c r="D48" s="11">
        <v>1066489.14</v>
      </c>
      <c r="E48" s="11">
        <v>6871438.91</v>
      </c>
      <c r="F48" s="32">
        <f t="shared" si="5"/>
        <v>0.01649247002154509</v>
      </c>
      <c r="G48" s="11">
        <f t="shared" si="1"/>
        <v>1214261.0899999999</v>
      </c>
      <c r="H48" s="11">
        <v>1285315.3</v>
      </c>
      <c r="I48" s="11">
        <v>6821997.57</v>
      </c>
      <c r="J48" s="32">
        <f t="shared" si="2"/>
        <v>0.016621628517956285</v>
      </c>
      <c r="K48" s="11">
        <f t="shared" si="3"/>
        <v>1263702.4299999997</v>
      </c>
      <c r="L48" s="12">
        <f>E48-I48</f>
        <v>49441.33999999985</v>
      </c>
    </row>
    <row r="49" spans="1:12" ht="15" customHeight="1">
      <c r="A49" s="16" t="s">
        <v>40</v>
      </c>
      <c r="B49" s="17">
        <f>SUM(B50:B52)</f>
        <v>1042000</v>
      </c>
      <c r="C49" s="17">
        <f aca="true" t="shared" si="17" ref="C49:I49">SUM(C50:C52)</f>
        <v>1052000</v>
      </c>
      <c r="D49" s="17">
        <f t="shared" si="17"/>
        <v>146246.98</v>
      </c>
      <c r="E49" s="17">
        <f t="shared" si="17"/>
        <v>857934.21</v>
      </c>
      <c r="F49" s="31">
        <f t="shared" si="5"/>
        <v>0.002059169036384982</v>
      </c>
      <c r="G49" s="26">
        <f t="shared" si="1"/>
        <v>194065.79000000004</v>
      </c>
      <c r="H49" s="17">
        <f t="shared" si="17"/>
        <v>146617.31</v>
      </c>
      <c r="I49" s="17">
        <f t="shared" si="17"/>
        <v>803863.07</v>
      </c>
      <c r="J49" s="31">
        <f t="shared" si="2"/>
        <v>0.001958592507801771</v>
      </c>
      <c r="K49" s="26">
        <f t="shared" si="3"/>
        <v>248136.93000000005</v>
      </c>
      <c r="L49" s="18">
        <f>SUM(L50:L52)</f>
        <v>54071.140000000014</v>
      </c>
    </row>
    <row r="50" spans="1:12" ht="15" customHeight="1">
      <c r="A50" s="9" t="s">
        <v>22</v>
      </c>
      <c r="B50" s="10">
        <v>0</v>
      </c>
      <c r="C50" s="10">
        <v>0</v>
      </c>
      <c r="D50" s="11">
        <v>0</v>
      </c>
      <c r="E50" s="11">
        <v>0</v>
      </c>
      <c r="F50" s="32">
        <f t="shared" si="5"/>
        <v>0</v>
      </c>
      <c r="G50" s="11">
        <f t="shared" si="1"/>
        <v>0</v>
      </c>
      <c r="H50" s="11">
        <v>0</v>
      </c>
      <c r="I50" s="11">
        <v>0</v>
      </c>
      <c r="J50" s="32">
        <f t="shared" si="2"/>
        <v>0</v>
      </c>
      <c r="K50" s="11">
        <f t="shared" si="3"/>
        <v>0</v>
      </c>
      <c r="L50" s="12">
        <f>E50-I50</f>
        <v>0</v>
      </c>
    </row>
    <row r="51" spans="1:12" ht="15" customHeight="1">
      <c r="A51" s="9" t="s">
        <v>23</v>
      </c>
      <c r="B51" s="10">
        <v>50000</v>
      </c>
      <c r="C51" s="10">
        <v>50000</v>
      </c>
      <c r="D51" s="11">
        <v>0</v>
      </c>
      <c r="E51" s="11">
        <v>0</v>
      </c>
      <c r="F51" s="32">
        <f t="shared" si="5"/>
        <v>0</v>
      </c>
      <c r="G51" s="11">
        <f t="shared" si="1"/>
        <v>50000</v>
      </c>
      <c r="H51" s="11">
        <v>0</v>
      </c>
      <c r="I51" s="11">
        <v>0</v>
      </c>
      <c r="J51" s="32">
        <f t="shared" si="2"/>
        <v>0</v>
      </c>
      <c r="K51" s="11">
        <f t="shared" si="3"/>
        <v>50000</v>
      </c>
      <c r="L51" s="12">
        <f>E51-I51</f>
        <v>0</v>
      </c>
    </row>
    <row r="52" spans="1:12" ht="15" customHeight="1">
      <c r="A52" s="9" t="s">
        <v>41</v>
      </c>
      <c r="B52" s="10">
        <v>992000</v>
      </c>
      <c r="C52" s="10">
        <v>1002000</v>
      </c>
      <c r="D52" s="11">
        <v>146246.98</v>
      </c>
      <c r="E52" s="11">
        <v>857934.21</v>
      </c>
      <c r="F52" s="32">
        <f t="shared" si="5"/>
        <v>0.002059169036384982</v>
      </c>
      <c r="G52" s="11">
        <f t="shared" si="1"/>
        <v>144065.79000000004</v>
      </c>
      <c r="H52" s="11">
        <v>146617.31</v>
      </c>
      <c r="I52" s="11">
        <v>803863.07</v>
      </c>
      <c r="J52" s="32">
        <f t="shared" si="2"/>
        <v>0.001958592507801771</v>
      </c>
      <c r="K52" s="11">
        <f t="shared" si="3"/>
        <v>198136.93000000005</v>
      </c>
      <c r="L52" s="12">
        <f>E52-I52</f>
        <v>54071.140000000014</v>
      </c>
    </row>
    <row r="53" spans="1:12" ht="15" customHeight="1">
      <c r="A53" s="16" t="s">
        <v>42</v>
      </c>
      <c r="B53" s="17">
        <f aca="true" t="shared" si="18" ref="B53:I53">SUM(B54:B55)</f>
        <v>92333200</v>
      </c>
      <c r="C53" s="17">
        <f t="shared" si="18"/>
        <v>90495905.49000001</v>
      </c>
      <c r="D53" s="17">
        <f t="shared" si="18"/>
        <v>-19289528.91</v>
      </c>
      <c r="E53" s="17">
        <f t="shared" si="18"/>
        <v>52154844.7</v>
      </c>
      <c r="F53" s="31">
        <f t="shared" si="5"/>
        <v>0.12517934365119604</v>
      </c>
      <c r="G53" s="26">
        <f t="shared" si="1"/>
        <v>38341060.79000001</v>
      </c>
      <c r="H53" s="17">
        <f t="shared" si="18"/>
        <v>8910648.44</v>
      </c>
      <c r="I53" s="17">
        <f t="shared" si="18"/>
        <v>50541403.64</v>
      </c>
      <c r="J53" s="31">
        <f t="shared" si="2"/>
        <v>0.12314288116642697</v>
      </c>
      <c r="K53" s="26">
        <f t="shared" si="3"/>
        <v>39954501.85000001</v>
      </c>
      <c r="L53" s="18">
        <f>SUM(L54:L55)</f>
        <v>1613441.0600000024</v>
      </c>
    </row>
    <row r="54" spans="1:12" ht="15" customHeight="1">
      <c r="A54" s="9" t="s">
        <v>43</v>
      </c>
      <c r="B54" s="10">
        <v>72722200</v>
      </c>
      <c r="C54" s="10">
        <v>73598993.68</v>
      </c>
      <c r="D54" s="11">
        <v>-4866847.63</v>
      </c>
      <c r="E54" s="11">
        <v>51500139.75</v>
      </c>
      <c r="F54" s="32">
        <f t="shared" si="5"/>
        <v>0.12360795490682136</v>
      </c>
      <c r="G54" s="11">
        <f t="shared" si="1"/>
        <v>22098853.930000007</v>
      </c>
      <c r="H54" s="11">
        <v>8794552.52</v>
      </c>
      <c r="I54" s="11">
        <v>49886698.69</v>
      </c>
      <c r="J54" s="32">
        <f t="shared" si="2"/>
        <v>0.1215477087325313</v>
      </c>
      <c r="K54" s="11">
        <f t="shared" si="3"/>
        <v>23712294.99000001</v>
      </c>
      <c r="L54" s="12">
        <f>E54-I54</f>
        <v>1613441.0600000024</v>
      </c>
    </row>
    <row r="55" spans="1:12" ht="15" customHeight="1">
      <c r="A55" s="9" t="s">
        <v>46</v>
      </c>
      <c r="B55" s="10">
        <v>19611000</v>
      </c>
      <c r="C55" s="10">
        <v>16896911.81</v>
      </c>
      <c r="D55" s="11">
        <v>-14422681.28</v>
      </c>
      <c r="E55" s="11">
        <v>654704.95</v>
      </c>
      <c r="F55" s="32">
        <f t="shared" si="5"/>
        <v>0.0015713887443746738</v>
      </c>
      <c r="G55" s="11">
        <f t="shared" si="1"/>
        <v>16242206.86</v>
      </c>
      <c r="H55" s="11">
        <v>116095.92</v>
      </c>
      <c r="I55" s="11">
        <v>654704.95</v>
      </c>
      <c r="J55" s="32">
        <f t="shared" si="2"/>
        <v>0.0015951724338956546</v>
      </c>
      <c r="K55" s="11">
        <f t="shared" si="3"/>
        <v>16242206.86</v>
      </c>
      <c r="L55" s="12">
        <f>E55-I55</f>
        <v>0</v>
      </c>
    </row>
    <row r="56" spans="1:12" ht="15" customHeight="1">
      <c r="A56" s="16" t="s">
        <v>44</v>
      </c>
      <c r="B56" s="17">
        <f aca="true" t="shared" si="19" ref="B56:L56">SUM(B57)</f>
        <v>1750500</v>
      </c>
      <c r="C56" s="17">
        <f t="shared" si="19"/>
        <v>3716617.96</v>
      </c>
      <c r="D56" s="17">
        <f t="shared" si="19"/>
        <v>1447587.8</v>
      </c>
      <c r="E56" s="17">
        <f t="shared" si="19"/>
        <v>2567168.61</v>
      </c>
      <c r="F56" s="31">
        <f t="shared" si="5"/>
        <v>0.00616158447964381</v>
      </c>
      <c r="G56" s="26">
        <f t="shared" si="1"/>
        <v>1149449.35</v>
      </c>
      <c r="H56" s="17">
        <f t="shared" si="19"/>
        <v>1457267.73</v>
      </c>
      <c r="I56" s="17">
        <f t="shared" si="19"/>
        <v>2557308</v>
      </c>
      <c r="J56" s="31">
        <f t="shared" si="2"/>
        <v>0.0062308177547471255</v>
      </c>
      <c r="K56" s="26">
        <f t="shared" si="3"/>
        <v>1159309.96</v>
      </c>
      <c r="L56" s="18">
        <f t="shared" si="19"/>
        <v>9860.60999999987</v>
      </c>
    </row>
    <row r="57" spans="1:12" ht="15" customHeight="1">
      <c r="A57" s="9" t="s">
        <v>45</v>
      </c>
      <c r="B57" s="10">
        <v>1750500</v>
      </c>
      <c r="C57" s="10">
        <v>3716617.96</v>
      </c>
      <c r="D57" s="11">
        <v>1447587.8</v>
      </c>
      <c r="E57" s="11">
        <v>2567168.61</v>
      </c>
      <c r="F57" s="32">
        <f t="shared" si="5"/>
        <v>0.00616158447964381</v>
      </c>
      <c r="G57" s="11">
        <f t="shared" si="1"/>
        <v>1149449.35</v>
      </c>
      <c r="H57" s="11">
        <v>1457267.73</v>
      </c>
      <c r="I57" s="11">
        <v>2557308</v>
      </c>
      <c r="J57" s="32">
        <f t="shared" si="2"/>
        <v>0.0062308177547471255</v>
      </c>
      <c r="K57" s="11">
        <f t="shared" si="3"/>
        <v>1159309.96</v>
      </c>
      <c r="L57" s="12">
        <f>E57-I57</f>
        <v>9860.60999999987</v>
      </c>
    </row>
    <row r="58" spans="1:12" ht="15" customHeight="1">
      <c r="A58" s="16" t="s">
        <v>63</v>
      </c>
      <c r="B58" s="17">
        <f aca="true" t="shared" si="20" ref="B58:L58">SUM(B59+B60)</f>
        <v>405200</v>
      </c>
      <c r="C58" s="17">
        <f t="shared" si="20"/>
        <v>759100</v>
      </c>
      <c r="D58" s="17">
        <f t="shared" si="20"/>
        <v>77378.17</v>
      </c>
      <c r="E58" s="17">
        <f t="shared" si="20"/>
        <v>552143.76</v>
      </c>
      <c r="F58" s="31">
        <f t="shared" si="5"/>
        <v>0.001325226714324844</v>
      </c>
      <c r="G58" s="26">
        <f t="shared" si="1"/>
        <v>206956.24</v>
      </c>
      <c r="H58" s="17">
        <f t="shared" si="20"/>
        <v>107822.95</v>
      </c>
      <c r="I58" s="17">
        <f t="shared" si="20"/>
        <v>552143.76</v>
      </c>
      <c r="J58" s="31">
        <f t="shared" si="2"/>
        <v>0.001345284628594145</v>
      </c>
      <c r="K58" s="26">
        <f t="shared" si="3"/>
        <v>206956.24</v>
      </c>
      <c r="L58" s="18">
        <f t="shared" si="20"/>
        <v>0</v>
      </c>
    </row>
    <row r="59" spans="1:12" ht="15" customHeight="1">
      <c r="A59" s="9" t="s">
        <v>64</v>
      </c>
      <c r="B59" s="10">
        <v>185900</v>
      </c>
      <c r="C59" s="10">
        <v>185900</v>
      </c>
      <c r="D59" s="11">
        <v>13937.8</v>
      </c>
      <c r="E59" s="11">
        <v>17650.2</v>
      </c>
      <c r="F59" s="32">
        <f t="shared" si="5"/>
        <v>4.236309136804582E-05</v>
      </c>
      <c r="G59" s="11">
        <f t="shared" si="1"/>
        <v>168249.8</v>
      </c>
      <c r="H59" s="11">
        <v>13937.8</v>
      </c>
      <c r="I59" s="11">
        <v>17650.2</v>
      </c>
      <c r="J59" s="32">
        <f t="shared" si="2"/>
        <v>4.300427618997701E-05</v>
      </c>
      <c r="K59" s="11">
        <f t="shared" si="3"/>
        <v>168249.8</v>
      </c>
      <c r="L59" s="12">
        <f>E59-I59</f>
        <v>0</v>
      </c>
    </row>
    <row r="60" spans="1:12" ht="15" customHeight="1">
      <c r="A60" s="9" t="s">
        <v>80</v>
      </c>
      <c r="B60" s="10">
        <v>219300</v>
      </c>
      <c r="C60" s="10">
        <v>573200</v>
      </c>
      <c r="D60" s="11">
        <v>63440.37</v>
      </c>
      <c r="E60" s="11">
        <v>534493.56</v>
      </c>
      <c r="F60" s="32">
        <f t="shared" si="5"/>
        <v>0.0012828636229567983</v>
      </c>
      <c r="G60" s="11">
        <f t="shared" si="1"/>
        <v>38706.439999999944</v>
      </c>
      <c r="H60" s="11">
        <v>93885.15</v>
      </c>
      <c r="I60" s="11">
        <v>534493.56</v>
      </c>
      <c r="J60" s="32">
        <f t="shared" si="2"/>
        <v>0.0013022803524041682</v>
      </c>
      <c r="K60" s="11">
        <f t="shared" si="3"/>
        <v>38706.439999999944</v>
      </c>
      <c r="L60" s="12">
        <f>E60-I60</f>
        <v>0</v>
      </c>
    </row>
    <row r="61" spans="1:12" ht="15" customHeight="1">
      <c r="A61" s="16" t="s">
        <v>47</v>
      </c>
      <c r="B61" s="17">
        <f aca="true" t="shared" si="21" ref="B61:I61">SUM(B62:B64)</f>
        <v>2509500</v>
      </c>
      <c r="C61" s="17">
        <f t="shared" si="21"/>
        <v>2423504.31</v>
      </c>
      <c r="D61" s="17">
        <f t="shared" si="21"/>
        <v>220266.15</v>
      </c>
      <c r="E61" s="17">
        <f t="shared" si="21"/>
        <v>1800295.3900000001</v>
      </c>
      <c r="F61" s="31">
        <f t="shared" si="5"/>
        <v>0.004320975291840414</v>
      </c>
      <c r="G61" s="26">
        <f t="shared" si="1"/>
        <v>623208.9199999999</v>
      </c>
      <c r="H61" s="17">
        <f t="shared" si="21"/>
        <v>239202.34</v>
      </c>
      <c r="I61" s="17">
        <f t="shared" si="21"/>
        <v>1709411.75</v>
      </c>
      <c r="J61" s="31">
        <f t="shared" si="2"/>
        <v>0.004164939491869323</v>
      </c>
      <c r="K61" s="26">
        <f t="shared" si="3"/>
        <v>714092.56</v>
      </c>
      <c r="L61" s="18">
        <f>SUM(L62:L64)</f>
        <v>90883.64000000007</v>
      </c>
    </row>
    <row r="62" spans="1:12" ht="15" customHeight="1">
      <c r="A62" s="9" t="s">
        <v>65</v>
      </c>
      <c r="B62" s="10">
        <v>132000</v>
      </c>
      <c r="C62" s="10">
        <v>132527.45</v>
      </c>
      <c r="D62" s="11">
        <v>590.8</v>
      </c>
      <c r="E62" s="11">
        <v>42559.26</v>
      </c>
      <c r="F62" s="32">
        <f t="shared" si="5"/>
        <v>0.00010214852069304697</v>
      </c>
      <c r="G62" s="11">
        <f t="shared" si="1"/>
        <v>89968.19</v>
      </c>
      <c r="H62" s="11">
        <v>5307.74</v>
      </c>
      <c r="I62" s="11">
        <v>42559.26</v>
      </c>
      <c r="J62" s="32">
        <f t="shared" si="2"/>
        <v>0.00010369458541438856</v>
      </c>
      <c r="K62" s="11">
        <f t="shared" si="3"/>
        <v>89968.19</v>
      </c>
      <c r="L62" s="12">
        <f>E62-I62</f>
        <v>0</v>
      </c>
    </row>
    <row r="63" spans="1:12" ht="15" customHeight="1">
      <c r="A63" s="9" t="s">
        <v>48</v>
      </c>
      <c r="B63" s="10">
        <v>1481500</v>
      </c>
      <c r="C63" s="10">
        <v>1386500</v>
      </c>
      <c r="D63" s="11">
        <v>219675.35</v>
      </c>
      <c r="E63" s="11">
        <v>1155406.81</v>
      </c>
      <c r="F63" s="32">
        <f t="shared" si="5"/>
        <v>0.002773147287809337</v>
      </c>
      <c r="G63" s="11">
        <f t="shared" si="1"/>
        <v>231093.18999999994</v>
      </c>
      <c r="H63" s="11">
        <v>233894.6</v>
      </c>
      <c r="I63" s="11">
        <v>1144523.17</v>
      </c>
      <c r="J63" s="32">
        <f t="shared" si="2"/>
        <v>0.0027886024242506032</v>
      </c>
      <c r="K63" s="11">
        <f t="shared" si="3"/>
        <v>241976.83000000007</v>
      </c>
      <c r="L63" s="12">
        <f>E63-I63</f>
        <v>10883.64000000013</v>
      </c>
    </row>
    <row r="64" spans="1:12" ht="15" customHeight="1">
      <c r="A64" s="9" t="s">
        <v>59</v>
      </c>
      <c r="B64" s="10">
        <v>896000</v>
      </c>
      <c r="C64" s="10">
        <v>904476.86</v>
      </c>
      <c r="D64" s="11">
        <v>0</v>
      </c>
      <c r="E64" s="11">
        <v>602329.32</v>
      </c>
      <c r="F64" s="32">
        <f t="shared" si="5"/>
        <v>0.0014456794833380305</v>
      </c>
      <c r="G64" s="11">
        <f t="shared" si="1"/>
        <v>302147.54000000004</v>
      </c>
      <c r="H64" s="11">
        <v>0</v>
      </c>
      <c r="I64" s="11">
        <v>522329.32</v>
      </c>
      <c r="J64" s="32">
        <f t="shared" si="2"/>
        <v>0.0012726424822043308</v>
      </c>
      <c r="K64" s="11">
        <f t="shared" si="3"/>
        <v>382147.54</v>
      </c>
      <c r="L64" s="12">
        <f>E64-I64</f>
        <v>79999.99999999994</v>
      </c>
    </row>
    <row r="65" spans="1:12" ht="15" customHeight="1">
      <c r="A65" s="16" t="s">
        <v>94</v>
      </c>
      <c r="B65" s="17">
        <f>SUM(B66:B69)</f>
        <v>15952000</v>
      </c>
      <c r="C65" s="17">
        <f aca="true" t="shared" si="22" ref="C65:I65">SUM(C66:C69)</f>
        <v>17822508.4</v>
      </c>
      <c r="D65" s="17">
        <f t="shared" si="22"/>
        <v>-2966011.29</v>
      </c>
      <c r="E65" s="17">
        <f t="shared" si="22"/>
        <v>10324997.44</v>
      </c>
      <c r="F65" s="31">
        <f t="shared" si="5"/>
        <v>0.02478152145162996</v>
      </c>
      <c r="G65" s="26">
        <f t="shared" si="1"/>
        <v>7497510.959999999</v>
      </c>
      <c r="H65" s="17">
        <f t="shared" si="22"/>
        <v>1953056.53</v>
      </c>
      <c r="I65" s="17">
        <f t="shared" si="22"/>
        <v>10046147.31</v>
      </c>
      <c r="J65" s="31">
        <f t="shared" si="2"/>
        <v>0.02447718969555215</v>
      </c>
      <c r="K65" s="26">
        <f t="shared" si="3"/>
        <v>7776361.089999998</v>
      </c>
      <c r="L65" s="18">
        <f>SUM(L66:L69)</f>
        <v>278850.13</v>
      </c>
    </row>
    <row r="66" spans="1:12" ht="15" customHeight="1">
      <c r="A66" s="9" t="s">
        <v>66</v>
      </c>
      <c r="B66" s="10">
        <v>3001000</v>
      </c>
      <c r="C66" s="10">
        <v>401000</v>
      </c>
      <c r="D66" s="11">
        <v>0</v>
      </c>
      <c r="E66" s="11">
        <v>0</v>
      </c>
      <c r="F66" s="32">
        <f t="shared" si="5"/>
        <v>0</v>
      </c>
      <c r="G66" s="11">
        <f t="shared" si="1"/>
        <v>401000</v>
      </c>
      <c r="H66" s="11">
        <v>0</v>
      </c>
      <c r="I66" s="11">
        <v>0</v>
      </c>
      <c r="J66" s="32">
        <f t="shared" si="2"/>
        <v>0</v>
      </c>
      <c r="K66" s="11">
        <f t="shared" si="3"/>
        <v>401000</v>
      </c>
      <c r="L66" s="12">
        <f>E66-I66</f>
        <v>0</v>
      </c>
    </row>
    <row r="67" spans="1:12" ht="15" customHeight="1">
      <c r="A67" s="9" t="s">
        <v>67</v>
      </c>
      <c r="B67" s="10">
        <v>3299200</v>
      </c>
      <c r="C67" s="10">
        <v>3443978.4</v>
      </c>
      <c r="D67" s="11">
        <v>641480.65</v>
      </c>
      <c r="E67" s="11">
        <v>3107069.06</v>
      </c>
      <c r="F67" s="32">
        <f t="shared" si="5"/>
        <v>0.007457425438556404</v>
      </c>
      <c r="G67" s="11">
        <f t="shared" si="1"/>
        <v>336909.33999999985</v>
      </c>
      <c r="H67" s="11">
        <v>688540.54</v>
      </c>
      <c r="I67" s="11">
        <v>3076327.15</v>
      </c>
      <c r="J67" s="32">
        <f t="shared" si="2"/>
        <v>0.007495395089535802</v>
      </c>
      <c r="K67" s="11">
        <f t="shared" si="3"/>
        <v>367651.25</v>
      </c>
      <c r="L67" s="12">
        <f>E67-I67</f>
        <v>30741.91000000015</v>
      </c>
    </row>
    <row r="68" spans="1:12" ht="15" customHeight="1">
      <c r="A68" s="9" t="s">
        <v>60</v>
      </c>
      <c r="B68" s="10">
        <v>11000</v>
      </c>
      <c r="C68" s="10">
        <v>166000</v>
      </c>
      <c r="D68" s="11">
        <v>12916.67</v>
      </c>
      <c r="E68" s="11">
        <v>155000</v>
      </c>
      <c r="F68" s="32">
        <f t="shared" si="5"/>
        <v>0.0003720229324340292</v>
      </c>
      <c r="G68" s="11">
        <f t="shared" si="1"/>
        <v>11000</v>
      </c>
      <c r="H68" s="11">
        <v>25833.3</v>
      </c>
      <c r="I68" s="11">
        <v>142083.33</v>
      </c>
      <c r="J68" s="32">
        <f t="shared" si="2"/>
        <v>0.0003461825228785875</v>
      </c>
      <c r="K68" s="11">
        <f t="shared" si="3"/>
        <v>23916.670000000013</v>
      </c>
      <c r="L68" s="12">
        <f>E68-I68</f>
        <v>12916.670000000013</v>
      </c>
    </row>
    <row r="69" spans="1:12" ht="15" customHeight="1">
      <c r="A69" s="9" t="s">
        <v>49</v>
      </c>
      <c r="B69" s="10">
        <v>9640800</v>
      </c>
      <c r="C69" s="10">
        <v>13811530</v>
      </c>
      <c r="D69" s="11">
        <v>-3620408.61</v>
      </c>
      <c r="E69" s="11">
        <v>7062928.38</v>
      </c>
      <c r="F69" s="32">
        <f t="shared" si="5"/>
        <v>0.01695207308063953</v>
      </c>
      <c r="G69" s="11">
        <f t="shared" si="1"/>
        <v>6748601.62</v>
      </c>
      <c r="H69" s="11">
        <v>1238682.69</v>
      </c>
      <c r="I69" s="11">
        <v>6827736.83</v>
      </c>
      <c r="J69" s="32">
        <f t="shared" si="2"/>
        <v>0.016635612083137758</v>
      </c>
      <c r="K69" s="11">
        <f t="shared" si="3"/>
        <v>6983793.17</v>
      </c>
      <c r="L69" s="12">
        <f>E69-I69</f>
        <v>235191.5499999998</v>
      </c>
    </row>
    <row r="70" spans="1:12" ht="15" customHeight="1">
      <c r="A70" s="16" t="s">
        <v>68</v>
      </c>
      <c r="B70" s="17">
        <f aca="true" t="shared" si="23" ref="B70:I70">SUM(B71:B72)</f>
        <v>4323000</v>
      </c>
      <c r="C70" s="17">
        <f t="shared" si="23"/>
        <v>4115000</v>
      </c>
      <c r="D70" s="17">
        <f t="shared" si="23"/>
        <v>674800.19</v>
      </c>
      <c r="E70" s="17">
        <f t="shared" si="23"/>
        <v>3126691.29</v>
      </c>
      <c r="F70" s="31">
        <f t="shared" si="5"/>
        <v>0.007504521693688629</v>
      </c>
      <c r="G70" s="26">
        <f t="shared" si="1"/>
        <v>988308.71</v>
      </c>
      <c r="H70" s="17">
        <f t="shared" si="23"/>
        <v>834897.33</v>
      </c>
      <c r="I70" s="17">
        <f t="shared" si="23"/>
        <v>3118336.53</v>
      </c>
      <c r="J70" s="31">
        <f t="shared" si="2"/>
        <v>0.007597749905916902</v>
      </c>
      <c r="K70" s="26">
        <f t="shared" si="3"/>
        <v>996663.4700000002</v>
      </c>
      <c r="L70" s="18">
        <f>SUM(L71:L72)</f>
        <v>8354.760000000242</v>
      </c>
    </row>
    <row r="71" spans="1:12" ht="15" customHeight="1">
      <c r="A71" s="9" t="s">
        <v>17</v>
      </c>
      <c r="B71" s="10">
        <v>4313000</v>
      </c>
      <c r="C71" s="10">
        <v>4105000</v>
      </c>
      <c r="D71" s="11">
        <v>674800.19</v>
      </c>
      <c r="E71" s="11">
        <v>3126691.29</v>
      </c>
      <c r="F71" s="32">
        <f t="shared" si="5"/>
        <v>0.007504521693688629</v>
      </c>
      <c r="G71" s="11">
        <f t="shared" si="1"/>
        <v>978308.71</v>
      </c>
      <c r="H71" s="11">
        <v>834897.33</v>
      </c>
      <c r="I71" s="11">
        <v>3118336.53</v>
      </c>
      <c r="J71" s="32">
        <f t="shared" si="2"/>
        <v>0.007597749905916902</v>
      </c>
      <c r="K71" s="11">
        <f t="shared" si="3"/>
        <v>986663.4700000002</v>
      </c>
      <c r="L71" s="12">
        <f>E71-I71</f>
        <v>8354.760000000242</v>
      </c>
    </row>
    <row r="72" spans="1:12" ht="15" customHeight="1">
      <c r="A72" s="9" t="s">
        <v>69</v>
      </c>
      <c r="B72" s="10">
        <v>10000</v>
      </c>
      <c r="C72" s="10">
        <v>10000</v>
      </c>
      <c r="D72" s="11">
        <v>0</v>
      </c>
      <c r="E72" s="11">
        <v>0</v>
      </c>
      <c r="F72" s="32">
        <f t="shared" si="5"/>
        <v>0</v>
      </c>
      <c r="G72" s="11">
        <f t="shared" si="1"/>
        <v>10000</v>
      </c>
      <c r="H72" s="11">
        <v>0</v>
      </c>
      <c r="I72" s="11">
        <v>0</v>
      </c>
      <c r="J72" s="32">
        <f t="shared" si="2"/>
        <v>0</v>
      </c>
      <c r="K72" s="11">
        <f t="shared" si="3"/>
        <v>10000</v>
      </c>
      <c r="L72" s="12">
        <f>E72-I72</f>
        <v>0</v>
      </c>
    </row>
    <row r="73" spans="1:12" ht="15" customHeight="1">
      <c r="A73" s="16" t="s">
        <v>70</v>
      </c>
      <c r="B73" s="17">
        <f>SUM(B74:B74)</f>
        <v>9988500</v>
      </c>
      <c r="C73" s="17">
        <f aca="true" t="shared" si="24" ref="C73:L73">SUM(C74:C74)</f>
        <v>11426434.21</v>
      </c>
      <c r="D73" s="17">
        <f t="shared" si="24"/>
        <v>657613.99</v>
      </c>
      <c r="E73" s="17">
        <f t="shared" si="24"/>
        <v>9060758.05</v>
      </c>
      <c r="F73" s="31">
        <f t="shared" si="5"/>
        <v>0.0217471598699112</v>
      </c>
      <c r="G73" s="26">
        <f t="shared" si="1"/>
        <v>2365676.16</v>
      </c>
      <c r="H73" s="17">
        <f t="shared" si="24"/>
        <v>1715028.61</v>
      </c>
      <c r="I73" s="17">
        <f t="shared" si="24"/>
        <v>8562357.24</v>
      </c>
      <c r="J73" s="31">
        <f t="shared" si="2"/>
        <v>0.020861971852228826</v>
      </c>
      <c r="K73" s="26">
        <f t="shared" si="3"/>
        <v>2864076.9700000007</v>
      </c>
      <c r="L73" s="18">
        <f t="shared" si="24"/>
        <v>498400.8100000005</v>
      </c>
    </row>
    <row r="74" spans="1:12" ht="15" customHeight="1">
      <c r="A74" s="9" t="s">
        <v>71</v>
      </c>
      <c r="B74" s="10">
        <v>9988500</v>
      </c>
      <c r="C74" s="10">
        <v>11426434.21</v>
      </c>
      <c r="D74" s="11">
        <v>657613.99</v>
      </c>
      <c r="E74" s="11">
        <v>9060758.05</v>
      </c>
      <c r="F74" s="32">
        <f t="shared" si="5"/>
        <v>0.0217471598699112</v>
      </c>
      <c r="G74" s="11">
        <f t="shared" si="1"/>
        <v>2365676.16</v>
      </c>
      <c r="H74" s="11">
        <v>1715028.61</v>
      </c>
      <c r="I74" s="11">
        <v>8562357.24</v>
      </c>
      <c r="J74" s="32">
        <f t="shared" si="2"/>
        <v>0.020861971852228826</v>
      </c>
      <c r="K74" s="11">
        <f t="shared" si="3"/>
        <v>2864076.9700000007</v>
      </c>
      <c r="L74" s="12">
        <f>E74-I74</f>
        <v>498400.8100000005</v>
      </c>
    </row>
    <row r="75" spans="1:12" ht="15" customHeight="1">
      <c r="A75" s="16" t="s">
        <v>50</v>
      </c>
      <c r="B75" s="17">
        <f>B76</f>
        <v>6896000</v>
      </c>
      <c r="C75" s="17">
        <f aca="true" t="shared" si="25" ref="C75:L75">C76</f>
        <v>8035096.52</v>
      </c>
      <c r="D75" s="17">
        <f t="shared" si="25"/>
        <v>181962.63</v>
      </c>
      <c r="E75" s="17">
        <f t="shared" si="25"/>
        <v>7249932.25</v>
      </c>
      <c r="F75" s="31">
        <f t="shared" si="5"/>
        <v>0.017400910036084124</v>
      </c>
      <c r="G75" s="26">
        <f aca="true" t="shared" si="26" ref="G75:G81">C75-E75</f>
        <v>785164.2699999996</v>
      </c>
      <c r="H75" s="17">
        <f t="shared" si="25"/>
        <v>991959.13</v>
      </c>
      <c r="I75" s="17">
        <f t="shared" si="25"/>
        <v>7111723.9</v>
      </c>
      <c r="J75" s="31">
        <f aca="true" t="shared" si="27" ref="J75:J81">I75/I$82</f>
        <v>0.017327539562297337</v>
      </c>
      <c r="K75" s="26">
        <f aca="true" t="shared" si="28" ref="K75:K81">C75-I75</f>
        <v>923372.6199999992</v>
      </c>
      <c r="L75" s="18">
        <f t="shared" si="25"/>
        <v>138208.34999999963</v>
      </c>
    </row>
    <row r="76" spans="1:12" ht="15" customHeight="1">
      <c r="A76" s="9" t="s">
        <v>51</v>
      </c>
      <c r="B76" s="10">
        <v>6896000</v>
      </c>
      <c r="C76" s="10">
        <v>8035096.52</v>
      </c>
      <c r="D76" s="11">
        <v>181962.63</v>
      </c>
      <c r="E76" s="11">
        <v>7249932.25</v>
      </c>
      <c r="F76" s="32">
        <f aca="true" t="shared" si="29" ref="F76:F81">E76/E$82</f>
        <v>0.017400910036084124</v>
      </c>
      <c r="G76" s="11">
        <f t="shared" si="26"/>
        <v>785164.2699999996</v>
      </c>
      <c r="H76" s="11">
        <v>991959.13</v>
      </c>
      <c r="I76" s="11">
        <v>7111723.9</v>
      </c>
      <c r="J76" s="32">
        <f t="shared" si="27"/>
        <v>0.017327539562297337</v>
      </c>
      <c r="K76" s="11">
        <f t="shared" si="28"/>
        <v>923372.6199999992</v>
      </c>
      <c r="L76" s="12">
        <f>E76-I76</f>
        <v>138208.34999999963</v>
      </c>
    </row>
    <row r="77" spans="1:12" ht="15" customHeight="1">
      <c r="A77" s="16" t="s">
        <v>52</v>
      </c>
      <c r="B77" s="17">
        <f>B78+B79</f>
        <v>7900000</v>
      </c>
      <c r="C77" s="17">
        <f aca="true" t="shared" si="30" ref="C77:I77">C78+C79</f>
        <v>6578933.95</v>
      </c>
      <c r="D77" s="17">
        <f t="shared" si="30"/>
        <v>9385.4</v>
      </c>
      <c r="E77" s="17">
        <f t="shared" si="30"/>
        <v>6213181.87</v>
      </c>
      <c r="F77" s="31">
        <f t="shared" si="29"/>
        <v>0.014912555735634485</v>
      </c>
      <c r="G77" s="26">
        <f t="shared" si="26"/>
        <v>365752.0800000001</v>
      </c>
      <c r="H77" s="17">
        <f t="shared" si="30"/>
        <v>1087034.73</v>
      </c>
      <c r="I77" s="17">
        <f t="shared" si="30"/>
        <v>6213181.87</v>
      </c>
      <c r="J77" s="31">
        <f t="shared" si="27"/>
        <v>0.01513826410783095</v>
      </c>
      <c r="K77" s="26">
        <f t="shared" si="28"/>
        <v>365752.0800000001</v>
      </c>
      <c r="L77" s="18">
        <f>L78+L79</f>
        <v>0</v>
      </c>
    </row>
    <row r="78" spans="1:12" ht="15" customHeight="1">
      <c r="A78" s="9" t="s">
        <v>53</v>
      </c>
      <c r="B78" s="10">
        <v>7900000</v>
      </c>
      <c r="C78" s="10">
        <v>6578933.95</v>
      </c>
      <c r="D78" s="11">
        <v>9385.4</v>
      </c>
      <c r="E78" s="11">
        <v>6213181.87</v>
      </c>
      <c r="F78" s="32">
        <f t="shared" si="29"/>
        <v>0.014912555735634485</v>
      </c>
      <c r="G78" s="11">
        <f t="shared" si="26"/>
        <v>365752.0800000001</v>
      </c>
      <c r="H78" s="11">
        <v>1087034.73</v>
      </c>
      <c r="I78" s="11">
        <v>6213181.87</v>
      </c>
      <c r="J78" s="32">
        <f t="shared" si="27"/>
        <v>0.01513826410783095</v>
      </c>
      <c r="K78" s="11">
        <f t="shared" si="28"/>
        <v>365752.0800000001</v>
      </c>
      <c r="L78" s="12">
        <f>E78-I78</f>
        <v>0</v>
      </c>
    </row>
    <row r="79" spans="1:12" ht="15" customHeight="1">
      <c r="A79" s="9" t="s">
        <v>54</v>
      </c>
      <c r="B79" s="10">
        <v>0</v>
      </c>
      <c r="C79" s="10">
        <v>0</v>
      </c>
      <c r="D79" s="11">
        <v>0</v>
      </c>
      <c r="E79" s="11">
        <v>0</v>
      </c>
      <c r="F79" s="32">
        <f t="shared" si="29"/>
        <v>0</v>
      </c>
      <c r="G79" s="11">
        <f t="shared" si="26"/>
        <v>0</v>
      </c>
      <c r="H79" s="11">
        <v>0</v>
      </c>
      <c r="I79" s="11">
        <v>0</v>
      </c>
      <c r="J79" s="32">
        <f t="shared" si="27"/>
        <v>0</v>
      </c>
      <c r="K79" s="11">
        <f t="shared" si="28"/>
        <v>0</v>
      </c>
      <c r="L79" s="12">
        <f>E79-I79</f>
        <v>0</v>
      </c>
    </row>
    <row r="80" spans="1:12" ht="15" customHeight="1">
      <c r="A80" s="16" t="s">
        <v>79</v>
      </c>
      <c r="B80" s="17">
        <f aca="true" t="shared" si="31" ref="B80:L80">SUM(B81)</f>
        <v>4343200</v>
      </c>
      <c r="C80" s="17">
        <f t="shared" si="31"/>
        <v>2204300</v>
      </c>
      <c r="D80" s="17">
        <f t="shared" si="31"/>
        <v>0</v>
      </c>
      <c r="E80" s="17">
        <f t="shared" si="31"/>
        <v>0</v>
      </c>
      <c r="F80" s="31">
        <f t="shared" si="29"/>
        <v>0</v>
      </c>
      <c r="G80" s="26">
        <f t="shared" si="26"/>
        <v>2204300</v>
      </c>
      <c r="H80" s="17">
        <f t="shared" si="31"/>
        <v>0</v>
      </c>
      <c r="I80" s="17">
        <f t="shared" si="31"/>
        <v>0</v>
      </c>
      <c r="J80" s="31">
        <f t="shared" si="27"/>
        <v>0</v>
      </c>
      <c r="K80" s="26">
        <f t="shared" si="28"/>
        <v>2204300</v>
      </c>
      <c r="L80" s="18">
        <f t="shared" si="31"/>
        <v>0</v>
      </c>
    </row>
    <row r="81" spans="1:12" ht="15" customHeight="1">
      <c r="A81" s="9" t="s">
        <v>79</v>
      </c>
      <c r="B81" s="10">
        <v>4343200</v>
      </c>
      <c r="C81" s="10">
        <v>2204300</v>
      </c>
      <c r="D81" s="11">
        <v>0</v>
      </c>
      <c r="E81" s="11">
        <v>0</v>
      </c>
      <c r="F81" s="32">
        <f t="shared" si="29"/>
        <v>0</v>
      </c>
      <c r="G81" s="11">
        <f t="shared" si="26"/>
        <v>2204300</v>
      </c>
      <c r="H81" s="11">
        <v>0</v>
      </c>
      <c r="I81" s="11">
        <v>0</v>
      </c>
      <c r="J81" s="32">
        <f t="shared" si="27"/>
        <v>0</v>
      </c>
      <c r="K81" s="11">
        <f t="shared" si="28"/>
        <v>2204300</v>
      </c>
      <c r="L81" s="12">
        <f>E81-I81</f>
        <v>0</v>
      </c>
    </row>
    <row r="82" spans="1:12" ht="15" customHeight="1" thickBot="1">
      <c r="A82" s="13" t="s">
        <v>55</v>
      </c>
      <c r="B82" s="14">
        <f aca="true" t="shared" si="32" ref="B82:L82">SUM(B9+B12+B14+B21+B24+B31+B33+B38+B40+B47+B49+B53+B56+B58+B61+B65+B70+B73+B75+B77+B80)</f>
        <v>476400000</v>
      </c>
      <c r="C82" s="14">
        <f t="shared" si="32"/>
        <v>493923834.2399999</v>
      </c>
      <c r="D82" s="14">
        <f t="shared" si="32"/>
        <v>28347197.329999994</v>
      </c>
      <c r="E82" s="14">
        <f t="shared" si="32"/>
        <v>416640982.28000003</v>
      </c>
      <c r="F82" s="33">
        <f t="shared" si="32"/>
        <v>0.9999999999999998</v>
      </c>
      <c r="G82" s="14">
        <f t="shared" si="32"/>
        <v>77282851.95999996</v>
      </c>
      <c r="H82" s="14">
        <f t="shared" si="32"/>
        <v>85653162.61</v>
      </c>
      <c r="I82" s="14">
        <f t="shared" si="32"/>
        <v>410428951.80999994</v>
      </c>
      <c r="J82" s="33">
        <f t="shared" si="32"/>
        <v>1</v>
      </c>
      <c r="K82" s="14">
        <f t="shared" si="32"/>
        <v>83494882.43</v>
      </c>
      <c r="L82" s="15">
        <f t="shared" si="32"/>
        <v>6212030.469999999</v>
      </c>
    </row>
    <row r="83" ht="13.5" thickTop="1">
      <c r="C83" s="2"/>
    </row>
    <row r="85" spans="1:12" ht="14.25">
      <c r="A85" s="34" t="s">
        <v>75</v>
      </c>
      <c r="B85" s="42"/>
      <c r="D85" s="34" t="s">
        <v>77</v>
      </c>
      <c r="F85" s="34"/>
      <c r="G85" s="34"/>
      <c r="H85" s="34" t="s">
        <v>95</v>
      </c>
      <c r="J85" s="8"/>
      <c r="K85" s="34" t="s">
        <v>72</v>
      </c>
      <c r="L85" s="8"/>
    </row>
    <row r="86" spans="1:12" ht="14.25">
      <c r="A86" s="34" t="s">
        <v>76</v>
      </c>
      <c r="B86" s="42"/>
      <c r="D86" s="34" t="s">
        <v>96</v>
      </c>
      <c r="F86" s="34"/>
      <c r="G86" s="34"/>
      <c r="H86" s="34" t="s">
        <v>74</v>
      </c>
      <c r="J86" s="8"/>
      <c r="K86" s="34" t="s">
        <v>97</v>
      </c>
      <c r="L86" s="8"/>
    </row>
    <row r="87" spans="1:12" ht="14.25">
      <c r="A87" s="34" t="s">
        <v>98</v>
      </c>
      <c r="B87" s="42"/>
      <c r="D87" s="34" t="s">
        <v>73</v>
      </c>
      <c r="E87" s="42"/>
      <c r="F87" s="43"/>
      <c r="G87" s="43"/>
      <c r="H87" s="43"/>
      <c r="I87" s="43"/>
      <c r="J87" s="8"/>
      <c r="K87" s="8"/>
      <c r="L87" s="8"/>
    </row>
    <row r="88" spans="1:12" ht="12.75">
      <c r="A88" s="8"/>
      <c r="B88" s="8"/>
      <c r="C88" s="8"/>
      <c r="D88" s="8"/>
      <c r="E88" s="8"/>
      <c r="F88" s="24"/>
      <c r="G88" s="8"/>
      <c r="H88" s="8"/>
      <c r="I88" s="8"/>
      <c r="J88" s="8"/>
      <c r="K88" s="8"/>
      <c r="L88" s="8"/>
    </row>
    <row r="89" spans="2:12" ht="12.75">
      <c r="B89" s="19"/>
      <c r="C89" s="19"/>
      <c r="D89" s="19"/>
      <c r="E89" s="19"/>
      <c r="F89" s="25"/>
      <c r="G89" s="19"/>
      <c r="H89" s="19"/>
      <c r="I89" s="19"/>
      <c r="K89" s="19"/>
      <c r="L89" s="19"/>
    </row>
    <row r="90" spans="2:12" ht="12.75">
      <c r="B90" s="19"/>
      <c r="C90" s="19"/>
      <c r="D90" s="19"/>
      <c r="E90" s="19"/>
      <c r="F90" s="25"/>
      <c r="G90" s="19"/>
      <c r="H90" s="19"/>
      <c r="I90" s="19"/>
      <c r="K90" s="19"/>
      <c r="L90" s="19"/>
    </row>
    <row r="91" spans="7:12" ht="12.75">
      <c r="G91" s="8"/>
      <c r="H91" s="8"/>
      <c r="I91" s="8"/>
      <c r="J91" s="8"/>
      <c r="K91" s="19"/>
      <c r="L91" s="19"/>
    </row>
    <row r="92" spans="7:11" ht="12.75">
      <c r="G92" s="8"/>
      <c r="H92" s="8"/>
      <c r="I92" s="8"/>
      <c r="J92" s="8"/>
      <c r="K92" s="8"/>
    </row>
    <row r="93" spans="7:11" ht="12.75">
      <c r="G93" s="8"/>
      <c r="H93" s="8"/>
      <c r="I93" s="8"/>
      <c r="J93" s="8"/>
      <c r="K93" s="8"/>
    </row>
  </sheetData>
  <sheetProtection/>
  <mergeCells count="9">
    <mergeCell ref="A6:L6"/>
    <mergeCell ref="A1:N1"/>
    <mergeCell ref="A2:N2"/>
    <mergeCell ref="A3:N3"/>
    <mergeCell ref="K7:K8"/>
    <mergeCell ref="D7:F7"/>
    <mergeCell ref="G7:G8"/>
    <mergeCell ref="H7:J7"/>
    <mergeCell ref="B7:C7"/>
  </mergeCells>
  <printOptions horizontalCentered="1"/>
  <pageMargins left="0" right="0" top="0.5905511811023623" bottom="0.3937007874015748" header="0.1968503937007874" footer="0.1968503937007874"/>
  <pageSetup fitToHeight="2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vilma</dc:creator>
  <cp:keywords/>
  <dc:description/>
  <cp:lastModifiedBy>lalmeida</cp:lastModifiedBy>
  <cp:lastPrinted>2016-02-01T17:28:44Z</cp:lastPrinted>
  <dcterms:created xsi:type="dcterms:W3CDTF">2011-01-25T11:25:48Z</dcterms:created>
  <dcterms:modified xsi:type="dcterms:W3CDTF">2017-02-03T17:40:40Z</dcterms:modified>
  <cp:category/>
  <cp:version/>
  <cp:contentType/>
  <cp:contentStatus/>
</cp:coreProperties>
</file>