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5º Bim. 2008" sheetId="1" r:id="rId1"/>
  </sheets>
  <definedNames>
    <definedName name="_xlnm.Print_Area" localSheetId="0">'5º Bim. 2008'!$A$1:$H$56</definedName>
  </definedNames>
  <calcPr fullCalcOnLoad="1"/>
</workbook>
</file>

<file path=xl/sharedStrings.xml><?xml version="1.0" encoding="utf-8"?>
<sst xmlns="http://schemas.openxmlformats.org/spreadsheetml/2006/main" count="80" uniqueCount="73">
  <si>
    <t>Secret.Planej. e Finanças</t>
  </si>
  <si>
    <t>Secret.Adjunta de Planej. e Finanças</t>
  </si>
  <si>
    <t xml:space="preserve">      IPTU</t>
  </si>
  <si>
    <t xml:space="preserve">      ISSQN</t>
  </si>
  <si>
    <t xml:space="preserve">      ITBI  </t>
  </si>
  <si>
    <t xml:space="preserve">      IRRF</t>
  </si>
  <si>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</si>
  <si>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</si>
  <si>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</si>
  <si>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Valores expressos em R$</t>
  </si>
  <si>
    <t xml:space="preserve">RECEITAS </t>
  </si>
  <si>
    <t>Previsão anual</t>
  </si>
  <si>
    <t>Acumulado</t>
  </si>
  <si>
    <t>Categoria Econômica/Fontes</t>
  </si>
  <si>
    <t>Inicial</t>
  </si>
  <si>
    <t>Atualizada</t>
  </si>
  <si>
    <t>Previsto</t>
  </si>
  <si>
    <t xml:space="preserve">Realizado </t>
  </si>
  <si>
    <t>Realizado</t>
  </si>
  <si>
    <t>a realizar</t>
  </si>
  <si>
    <t>Receitas Correntes (A)</t>
  </si>
  <si>
    <t>Tributárias</t>
  </si>
  <si>
    <t xml:space="preserve">  Impostos</t>
  </si>
  <si>
    <t xml:space="preserve">  Taxas</t>
  </si>
  <si>
    <t xml:space="preserve">  Contribuição de Melhoria</t>
  </si>
  <si>
    <t>Contribuições</t>
  </si>
  <si>
    <t>Patrimoniais</t>
  </si>
  <si>
    <t>Industriais</t>
  </si>
  <si>
    <t>Agropecuárias</t>
  </si>
  <si>
    <t>Serviços</t>
  </si>
  <si>
    <t>Transferências Correntes</t>
  </si>
  <si>
    <t>Outras Receitas Correntes</t>
  </si>
  <si>
    <t>Receitas de Capital (B)</t>
  </si>
  <si>
    <t>Operações de Crédito</t>
  </si>
  <si>
    <t xml:space="preserve">    Refinanciamento da Dívida </t>
  </si>
  <si>
    <t xml:space="preserve">    Outras Operações de Crédito</t>
  </si>
  <si>
    <t>Alienação de Bens</t>
  </si>
  <si>
    <t>Amortização de Empréstimos</t>
  </si>
  <si>
    <t>Transferências de Capital</t>
  </si>
  <si>
    <t>Outras Receitas de Capital</t>
  </si>
  <si>
    <t>RECEITA TOTAL  (A+B)</t>
  </si>
  <si>
    <t>DESPESAS</t>
  </si>
  <si>
    <t>Dotação Anual</t>
  </si>
  <si>
    <t>Categoria Econômica/Natureza</t>
  </si>
  <si>
    <t>Empenhado</t>
  </si>
  <si>
    <t>Liquidado</t>
  </si>
  <si>
    <t>A empenhar</t>
  </si>
  <si>
    <t>Despesas Correntes (C)</t>
  </si>
  <si>
    <t>Pessoal/Encargos Sociais</t>
  </si>
  <si>
    <t>Juros/Encargos da Dívida Interna</t>
  </si>
  <si>
    <t>Juros/Encargos Dívida Externa</t>
  </si>
  <si>
    <t>Outras Despesas Correntes</t>
  </si>
  <si>
    <t>Despesas de Capital (D)</t>
  </si>
  <si>
    <t>Investimentos</t>
  </si>
  <si>
    <t>Inversões Financeiras</t>
  </si>
  <si>
    <t>Outras Despesas de Capital</t>
  </si>
  <si>
    <t>Reserva de Contingência (E)</t>
  </si>
  <si>
    <t>DESPESA TOTAL (C+D)</t>
  </si>
  <si>
    <t>SUPERÁVIT/DÉFICIT (A+B–C-D)</t>
  </si>
  <si>
    <t>Prefeito Municipal</t>
  </si>
  <si>
    <t>Amortização da Dívida</t>
  </si>
  <si>
    <t xml:space="preserve">  Amortização do Refin. Dív. Mobil.</t>
  </si>
  <si>
    <t xml:space="preserve">  Outras Amortizações</t>
  </si>
  <si>
    <t>Roberto Rolli</t>
  </si>
  <si>
    <t>Rita de Cássia G. e Martins</t>
  </si>
  <si>
    <t>MUNICÍPIO DE ATIBAIA</t>
  </si>
  <si>
    <t>CRC SP 173.493</t>
  </si>
  <si>
    <t>(-) Contas Redutoras (ICMS,FPM,IPI Exp)</t>
  </si>
  <si>
    <t>5º BIMESTRE</t>
  </si>
  <si>
    <t>José Roberto Trícoli</t>
  </si>
  <si>
    <t>5º BIMESTRE DE 2008</t>
  </si>
  <si>
    <t>José Bruno Cerri</t>
  </si>
  <si>
    <t>Resp. Controle Interno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</si>
</sst>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\(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2"/>
      <color indexed="21"/>
      <name val="Arial"/>
      <family val="2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b/>
      <sz val="16"/>
      <color indexed="21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2"/>
      <color rgb="FF005F89"/>
      <name val="Arial"/>
      <family val="2"/>
    </font>
    <font>
      <b/>
      <sz val="9"/>
      <color rgb="FF005F89"/>
      <name val="Arial"/>
      <family val="2"/>
    </font>
    <font>
      <sz val="9"/>
      <color rgb="FF005F89"/>
      <name val="Arial"/>
      <family val="2"/>
    </font>
    <font>
      <b/>
      <sz val="16"/>
      <color rgb="FF005F8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1" fillId="0" borderId="0" xfId="49" applyFont="1" applyBorder="1" applyAlignment="1" applyProtection="1">
      <alignment vertical="center"/>
      <protection hidden="1"/>
    </xf>
    <xf numFmtId="0" fontId="32" fillId="0" borderId="0" xfId="49" applyFont="1" applyBorder="1" applyAlignment="1" applyProtection="1">
      <alignment vertical="center"/>
      <protection hidden="1"/>
    </xf>
    <xf numFmtId="43" fontId="22" fillId="0" borderId="10" xfId="53" applyFont="1" applyBorder="1" applyAlignment="1" applyProtection="1">
      <alignment vertical="center"/>
      <protection hidden="1"/>
    </xf>
    <xf numFmtId="43" fontId="22" fillId="0" borderId="11" xfId="53" applyFont="1" applyBorder="1" applyAlignment="1" applyProtection="1">
      <alignment vertical="center"/>
      <protection hidden="1"/>
    </xf>
    <xf numFmtId="43" fontId="22" fillId="24" borderId="10" xfId="53" applyFont="1" applyFill="1" applyBorder="1" applyAlignment="1" applyProtection="1">
      <alignment vertical="center"/>
      <protection hidden="1"/>
    </xf>
    <xf numFmtId="43" fontId="22" fillId="24" borderId="11" xfId="53" applyFont="1" applyFill="1" applyBorder="1" applyAlignment="1" applyProtection="1">
      <alignment vertical="center"/>
      <protection hidden="1"/>
    </xf>
    <xf numFmtId="43" fontId="22" fillId="24" borderId="12" xfId="53" applyFont="1" applyFill="1" applyBorder="1" applyAlignment="1" applyProtection="1">
      <alignment vertical="center"/>
      <protection hidden="1"/>
    </xf>
    <xf numFmtId="43" fontId="23" fillId="25" borderId="10" xfId="53" applyFont="1" applyFill="1" applyBorder="1" applyAlignment="1" applyProtection="1">
      <alignment vertical="center"/>
      <protection hidden="1"/>
    </xf>
    <xf numFmtId="43" fontId="23" fillId="25" borderId="13" xfId="53" applyFont="1" applyFill="1" applyBorder="1" applyAlignment="1" applyProtection="1">
      <alignment vertical="center"/>
      <protection hidden="1"/>
    </xf>
    <xf numFmtId="0" fontId="23" fillId="25" borderId="14" xfId="49" applyFont="1" applyFill="1" applyBorder="1" applyAlignment="1" applyProtection="1">
      <alignment horizontal="center" vertical="center"/>
      <protection hidden="1"/>
    </xf>
    <xf numFmtId="0" fontId="23" fillId="25" borderId="15" xfId="49" applyFont="1" applyFill="1" applyBorder="1" applyAlignment="1" applyProtection="1">
      <alignment horizontal="center" vertical="center"/>
      <protection hidden="1"/>
    </xf>
    <xf numFmtId="0" fontId="33" fillId="26" borderId="14" xfId="49" applyFont="1" applyFill="1" applyBorder="1" applyAlignment="1" applyProtection="1">
      <alignment horizontal="center" vertical="center"/>
      <protection hidden="1"/>
    </xf>
    <xf numFmtId="0" fontId="33" fillId="26" borderId="16" xfId="49" applyFont="1" applyFill="1" applyBorder="1" applyAlignment="1" applyProtection="1">
      <alignment horizontal="center" vertical="center"/>
      <protection hidden="1"/>
    </xf>
    <xf numFmtId="0" fontId="22" fillId="0" borderId="14" xfId="49" applyFont="1" applyBorder="1" applyAlignment="1" applyProtection="1">
      <alignment horizontal="left" vertical="center" indent="1"/>
      <protection hidden="1"/>
    </xf>
    <xf numFmtId="0" fontId="34" fillId="0" borderId="0" xfId="49" applyFont="1" applyBorder="1" applyAlignment="1" applyProtection="1">
      <alignment horizontal="left" vertical="center" indent="1"/>
      <protection hidden="1"/>
    </xf>
    <xf numFmtId="0" fontId="35" fillId="0" borderId="0" xfId="49" applyFont="1" applyBorder="1" applyAlignment="1" applyProtection="1">
      <alignment vertical="center"/>
      <protection hidden="1"/>
    </xf>
    <xf numFmtId="0" fontId="36" fillId="0" borderId="0" xfId="49" applyFont="1" applyBorder="1" applyAlignment="1" applyProtection="1">
      <alignment vertical="center"/>
      <protection hidden="1"/>
    </xf>
    <xf numFmtId="43" fontId="23" fillId="0" borderId="10" xfId="53" applyFont="1" applyBorder="1" applyAlignment="1" applyProtection="1">
      <alignment vertical="center"/>
      <protection hidden="1"/>
    </xf>
    <xf numFmtId="43" fontId="0" fillId="0" borderId="0" xfId="0" applyNumberFormat="1" applyFont="1" applyAlignment="1">
      <alignment vertical="center"/>
    </xf>
    <xf numFmtId="43" fontId="0" fillId="0" borderId="0" xfId="53" applyFont="1" applyAlignment="1">
      <alignment vertical="center"/>
    </xf>
    <xf numFmtId="0" fontId="0" fillId="0" borderId="0" xfId="0" applyFont="1" applyAlignment="1">
      <alignment horizontal="center" vertical="center"/>
    </xf>
    <xf numFmtId="0" fontId="33" fillId="26" borderId="10" xfId="49" applyFont="1" applyFill="1" applyBorder="1" applyAlignment="1" applyProtection="1">
      <alignment horizontal="center" vertical="center"/>
      <protection hidden="1"/>
    </xf>
    <xf numFmtId="0" fontId="33" fillId="26" borderId="11" xfId="49" applyFont="1" applyFill="1" applyBorder="1" applyAlignment="1" applyProtection="1">
      <alignment horizontal="center" vertical="center"/>
      <protection hidden="1"/>
    </xf>
    <xf numFmtId="0" fontId="33" fillId="26" borderId="10" xfId="49" applyFont="1" applyFill="1" applyBorder="1" applyAlignment="1" applyProtection="1">
      <alignment horizontal="center" vertical="center"/>
      <protection hidden="1"/>
    </xf>
    <xf numFmtId="0" fontId="37" fillId="0" borderId="0" xfId="49" applyFont="1" applyBorder="1" applyAlignment="1" applyProtection="1">
      <alignment horizontal="center" vertical="center"/>
      <protection hidden="1"/>
    </xf>
    <xf numFmtId="0" fontId="34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21" fillId="0" borderId="0" xfId="49" applyFont="1" applyBorder="1" applyAlignment="1" applyProtection="1">
      <alignment horizontal="right" vertical="center"/>
      <protection hidden="1"/>
    </xf>
    <xf numFmtId="0" fontId="33" fillId="26" borderId="17" xfId="49" applyFont="1" applyFill="1" applyBorder="1" applyAlignment="1" applyProtection="1">
      <alignment horizontal="center" vertical="center"/>
      <protection hidden="1"/>
    </xf>
    <xf numFmtId="0" fontId="33" fillId="26" borderId="18" xfId="49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33" fillId="26" borderId="11" xfId="49" applyFont="1" applyFill="1" applyBorder="1" applyAlignment="1" applyProtection="1">
      <alignment horizontal="center" vertical="center"/>
      <protection hidden="1"/>
    </xf>
    <xf numFmtId="43" fontId="23" fillId="25" borderId="11" xfId="53" applyFont="1" applyFill="1" applyBorder="1" applyAlignment="1" applyProtection="1">
      <alignment vertical="center"/>
      <protection hidden="1"/>
    </xf>
    <xf numFmtId="43" fontId="23" fillId="0" borderId="11" xfId="53" applyFont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tabSelected="1" zoomScalePageLayoutView="0" workbookViewId="0" topLeftCell="A37">
      <selection activeCell="G55" sqref="G55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9" width="9.140625" style="1" customWidth="1"/>
    <col min="10" max="10" width="14.57421875" style="1" bestFit="1" customWidth="1"/>
    <col min="11" max="16384" width="9.140625" style="1" customWidth="1"/>
  </cols>
  <sheetData>
    <row r="1" spans="1:8" ht="20.25">
      <c r="A1" s="26" t="s">
        <v>6</v>
      </c>
      <c r="B1" s="26"/>
      <c r="C1" s="26"/>
      <c r="D1" s="26"/>
      <c r="E1" s="26"/>
      <c r="F1" s="26"/>
      <c r="G1" s="26"/>
      <c r="H1" s="26"/>
    </row>
    <row r="2" spans="1:8" ht="15.75">
      <c r="A2" s="27" t="s">
        <v>7</v>
      </c>
      <c r="B2" s="27"/>
      <c r="C2" s="27"/>
      <c r="D2" s="27"/>
      <c r="E2" s="27"/>
      <c r="F2" s="27"/>
      <c r="G2" s="27"/>
      <c r="H2" s="27"/>
    </row>
    <row r="3" spans="1:8" ht="18">
      <c r="A3" s="28" t="s">
        <v>8</v>
      </c>
      <c r="B3" s="28"/>
      <c r="C3" s="28"/>
      <c r="D3" s="28"/>
      <c r="E3" s="28"/>
      <c r="F3" s="28"/>
      <c r="G3" s="28"/>
      <c r="H3" s="28"/>
    </row>
    <row r="4" spans="1:8" ht="15.75">
      <c r="A4" s="16" t="s">
        <v>65</v>
      </c>
      <c r="B4" s="17"/>
      <c r="C4" s="18"/>
      <c r="D4" s="18"/>
      <c r="E4" s="18"/>
      <c r="F4" s="18"/>
      <c r="G4" s="18"/>
      <c r="H4" s="18"/>
    </row>
    <row r="5" spans="1:8" ht="18">
      <c r="A5" s="16" t="s">
        <v>70</v>
      </c>
      <c r="B5" s="2"/>
      <c r="C5" s="3"/>
      <c r="D5" s="3"/>
      <c r="E5" s="3"/>
      <c r="F5" s="3"/>
      <c r="G5" s="3"/>
      <c r="H5" s="3"/>
    </row>
    <row r="6" spans="1:8" ht="13.5" thickBot="1">
      <c r="A6" s="29" t="s">
        <v>9</v>
      </c>
      <c r="B6" s="29"/>
      <c r="C6" s="29"/>
      <c r="D6" s="29"/>
      <c r="E6" s="29"/>
      <c r="F6" s="29"/>
      <c r="G6" s="29"/>
      <c r="H6" s="29"/>
    </row>
    <row r="7" spans="1:8" ht="19.5" customHeight="1" thickTop="1">
      <c r="A7" s="14" t="s">
        <v>10</v>
      </c>
      <c r="B7" s="30" t="s">
        <v>11</v>
      </c>
      <c r="C7" s="30"/>
      <c r="D7" s="30" t="s">
        <v>68</v>
      </c>
      <c r="E7" s="30"/>
      <c r="F7" s="30" t="s">
        <v>12</v>
      </c>
      <c r="G7" s="30"/>
      <c r="H7" s="31"/>
    </row>
    <row r="8" spans="1:8" ht="19.5" customHeight="1">
      <c r="A8" s="13" t="s">
        <v>13</v>
      </c>
      <c r="B8" s="23" t="s">
        <v>14</v>
      </c>
      <c r="C8" s="23" t="s">
        <v>15</v>
      </c>
      <c r="D8" s="23" t="s">
        <v>16</v>
      </c>
      <c r="E8" s="23" t="s">
        <v>17</v>
      </c>
      <c r="F8" s="23" t="s">
        <v>16</v>
      </c>
      <c r="G8" s="23" t="s">
        <v>18</v>
      </c>
      <c r="H8" s="24" t="s">
        <v>19</v>
      </c>
    </row>
    <row r="9" spans="1:10" ht="19.5" customHeight="1">
      <c r="A9" s="11" t="s">
        <v>20</v>
      </c>
      <c r="B9" s="9">
        <f aca="true" t="shared" si="0" ref="B9:G9">SUM(B10+B18+B19+B20+B21+B22+B23+B24+B25)</f>
        <v>169211470</v>
      </c>
      <c r="C9" s="9">
        <f t="shared" si="0"/>
        <v>169211470</v>
      </c>
      <c r="D9" s="9">
        <f t="shared" si="0"/>
        <v>30942295.34</v>
      </c>
      <c r="E9" s="9">
        <f t="shared" si="0"/>
        <v>32497540.79</v>
      </c>
      <c r="F9" s="9">
        <f t="shared" si="0"/>
        <v>143772095.07999998</v>
      </c>
      <c r="G9" s="9">
        <f t="shared" si="0"/>
        <v>167254027.27</v>
      </c>
      <c r="H9" s="34">
        <f>SUM(C9-G9)</f>
        <v>1957442.7299999893</v>
      </c>
      <c r="J9" s="20"/>
    </row>
    <row r="10" spans="1:10" ht="19.5" customHeight="1">
      <c r="A10" s="15" t="s">
        <v>21</v>
      </c>
      <c r="B10" s="4">
        <f aca="true" t="shared" si="1" ref="B10:G10">SUM(B11+B16+B17)</f>
        <v>60276000</v>
      </c>
      <c r="C10" s="4">
        <f t="shared" si="1"/>
        <v>60276000</v>
      </c>
      <c r="D10" s="4">
        <f t="shared" si="1"/>
        <v>9397389.88</v>
      </c>
      <c r="E10" s="4">
        <f t="shared" si="1"/>
        <v>10772049.45</v>
      </c>
      <c r="F10" s="4">
        <f t="shared" si="1"/>
        <v>52507863.41</v>
      </c>
      <c r="G10" s="4">
        <f t="shared" si="1"/>
        <v>56724405.589999996</v>
      </c>
      <c r="H10" s="5">
        <f>C10-G10</f>
        <v>3551594.410000004</v>
      </c>
      <c r="J10" s="20"/>
    </row>
    <row r="11" spans="1:10" ht="19.5" customHeight="1">
      <c r="A11" s="15" t="s">
        <v>22</v>
      </c>
      <c r="B11" s="4">
        <f aca="true" t="shared" si="2" ref="B11:G11">SUM(B12:B15)</f>
        <v>45860000</v>
      </c>
      <c r="C11" s="4">
        <f t="shared" si="2"/>
        <v>45860000</v>
      </c>
      <c r="D11" s="4">
        <f t="shared" si="2"/>
        <v>7156840.950000001</v>
      </c>
      <c r="E11" s="4">
        <f t="shared" si="2"/>
        <v>8369071.92</v>
      </c>
      <c r="F11" s="4">
        <f t="shared" si="2"/>
        <v>42364552.96999999</v>
      </c>
      <c r="G11" s="4">
        <f t="shared" si="2"/>
        <v>46042141.49</v>
      </c>
      <c r="H11" s="5">
        <f>C11-G11</f>
        <v>-182141.4900000021</v>
      </c>
      <c r="J11" s="20"/>
    </row>
    <row r="12" spans="1:10" ht="19.5" customHeight="1">
      <c r="A12" s="15" t="s">
        <v>2</v>
      </c>
      <c r="B12" s="4">
        <v>27840000</v>
      </c>
      <c r="C12" s="4">
        <v>27840000</v>
      </c>
      <c r="D12" s="4">
        <v>3361847.99</v>
      </c>
      <c r="E12" s="4">
        <v>3678298.6</v>
      </c>
      <c r="F12" s="4">
        <v>25084647.99</v>
      </c>
      <c r="G12" s="4">
        <v>25635810.3</v>
      </c>
      <c r="H12" s="5">
        <f>C12-G12</f>
        <v>2204189.6999999993</v>
      </c>
      <c r="J12" s="20"/>
    </row>
    <row r="13" spans="1:10" ht="19.5" customHeight="1">
      <c r="A13" s="15" t="s">
        <v>3</v>
      </c>
      <c r="B13" s="4">
        <v>12120000</v>
      </c>
      <c r="C13" s="4">
        <v>12120000</v>
      </c>
      <c r="D13" s="4">
        <v>2526996.56</v>
      </c>
      <c r="E13" s="4">
        <v>3055740.21</v>
      </c>
      <c r="F13" s="4">
        <v>10876643.39</v>
      </c>
      <c r="G13" s="4">
        <v>13200297.21</v>
      </c>
      <c r="H13" s="5">
        <f>C13-G13</f>
        <v>-1080297.210000001</v>
      </c>
      <c r="J13" s="20"/>
    </row>
    <row r="14" spans="1:10" ht="19.5" customHeight="1">
      <c r="A14" s="15" t="s">
        <v>4</v>
      </c>
      <c r="B14" s="4">
        <v>3000000</v>
      </c>
      <c r="C14" s="4">
        <v>3000000</v>
      </c>
      <c r="D14" s="4">
        <v>669229.21</v>
      </c>
      <c r="E14" s="4">
        <v>955707.94</v>
      </c>
      <c r="F14" s="4">
        <v>3582300.91</v>
      </c>
      <c r="G14" s="4">
        <v>3929579.11</v>
      </c>
      <c r="H14" s="5">
        <f aca="true" t="shared" si="3" ref="H14:H25">C14-G14</f>
        <v>-929579.1099999999</v>
      </c>
      <c r="J14" s="20"/>
    </row>
    <row r="15" spans="1:10" ht="19.5" customHeight="1">
      <c r="A15" s="15" t="s">
        <v>5</v>
      </c>
      <c r="B15" s="4">
        <v>2900000</v>
      </c>
      <c r="C15" s="4">
        <v>2900000</v>
      </c>
      <c r="D15" s="4">
        <v>598767.19</v>
      </c>
      <c r="E15" s="4">
        <v>679325.17</v>
      </c>
      <c r="F15" s="4">
        <v>2820960.68</v>
      </c>
      <c r="G15" s="4">
        <v>3276454.87</v>
      </c>
      <c r="H15" s="5">
        <f t="shared" si="3"/>
        <v>-376454.8700000001</v>
      </c>
      <c r="J15" s="20"/>
    </row>
    <row r="16" spans="1:10" ht="19.5" customHeight="1">
      <c r="A16" s="15" t="s">
        <v>23</v>
      </c>
      <c r="B16" s="4">
        <v>11736000</v>
      </c>
      <c r="C16" s="4">
        <v>11736000</v>
      </c>
      <c r="D16" s="4">
        <v>2197520.17</v>
      </c>
      <c r="E16" s="4">
        <v>2376708.55</v>
      </c>
      <c r="F16" s="4">
        <v>9959310.06</v>
      </c>
      <c r="G16" s="4">
        <v>10517104.37</v>
      </c>
      <c r="H16" s="5">
        <f t="shared" si="3"/>
        <v>1218895.6300000008</v>
      </c>
      <c r="J16" s="20"/>
    </row>
    <row r="17" spans="1:10" ht="19.5" customHeight="1">
      <c r="A17" s="15" t="s">
        <v>24</v>
      </c>
      <c r="B17" s="4">
        <v>2680000</v>
      </c>
      <c r="C17" s="4">
        <v>2680000</v>
      </c>
      <c r="D17" s="4">
        <v>43028.76</v>
      </c>
      <c r="E17" s="4">
        <v>26268.98</v>
      </c>
      <c r="F17" s="4">
        <v>184000.38</v>
      </c>
      <c r="G17" s="4">
        <v>165159.73</v>
      </c>
      <c r="H17" s="5">
        <f t="shared" si="3"/>
        <v>2514840.27</v>
      </c>
      <c r="J17" s="20"/>
    </row>
    <row r="18" spans="1:10" ht="19.5" customHeight="1">
      <c r="A18" s="15" t="s">
        <v>25</v>
      </c>
      <c r="B18" s="4">
        <v>2260000</v>
      </c>
      <c r="C18" s="4">
        <v>2260000</v>
      </c>
      <c r="D18" s="4">
        <v>522717.52</v>
      </c>
      <c r="E18" s="4">
        <v>443311.58</v>
      </c>
      <c r="F18" s="4">
        <v>1381479.38</v>
      </c>
      <c r="G18" s="4">
        <v>2196963.45</v>
      </c>
      <c r="H18" s="5">
        <f t="shared" si="3"/>
        <v>63036.549999999814</v>
      </c>
      <c r="J18" s="20"/>
    </row>
    <row r="19" spans="1:10" ht="19.5" customHeight="1">
      <c r="A19" s="15" t="s">
        <v>26</v>
      </c>
      <c r="B19" s="4">
        <v>3470000</v>
      </c>
      <c r="C19" s="4">
        <v>3470000</v>
      </c>
      <c r="D19" s="4">
        <v>340089.34</v>
      </c>
      <c r="E19" s="4">
        <v>924739.12</v>
      </c>
      <c r="F19" s="4">
        <v>3032089.17</v>
      </c>
      <c r="G19" s="4">
        <v>4543763.15</v>
      </c>
      <c r="H19" s="5">
        <f t="shared" si="3"/>
        <v>-1073763.1500000004</v>
      </c>
      <c r="J19" s="20"/>
    </row>
    <row r="20" spans="1:10" ht="19.5" customHeight="1">
      <c r="A20" s="15" t="s">
        <v>27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5">
        <f t="shared" si="3"/>
        <v>0</v>
      </c>
      <c r="J20" s="20"/>
    </row>
    <row r="21" spans="1:10" ht="19.5" customHeight="1">
      <c r="A21" s="15" t="s">
        <v>28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5">
        <f t="shared" si="3"/>
        <v>0</v>
      </c>
      <c r="J21" s="20"/>
    </row>
    <row r="22" spans="1:10" ht="19.5" customHeight="1">
      <c r="A22" s="15" t="s">
        <v>29</v>
      </c>
      <c r="B22" s="4">
        <v>12100000</v>
      </c>
      <c r="C22" s="4">
        <v>12100000</v>
      </c>
      <c r="D22" s="4">
        <v>2116990</v>
      </c>
      <c r="E22" s="4">
        <v>2288271.61</v>
      </c>
      <c r="F22" s="4">
        <v>9991170</v>
      </c>
      <c r="G22" s="4">
        <v>9808586.75</v>
      </c>
      <c r="H22" s="5">
        <f t="shared" si="3"/>
        <v>2291413.25</v>
      </c>
      <c r="J22" s="20"/>
    </row>
    <row r="23" spans="1:10" ht="19.5" customHeight="1">
      <c r="A23" s="15" t="s">
        <v>30</v>
      </c>
      <c r="B23" s="4">
        <v>89492750</v>
      </c>
      <c r="C23" s="4">
        <v>89492750</v>
      </c>
      <c r="D23" s="4">
        <v>15207029.26</v>
      </c>
      <c r="E23" s="4">
        <v>17169758.98</v>
      </c>
      <c r="F23" s="4">
        <v>76365896.99</v>
      </c>
      <c r="G23" s="4">
        <v>92827808.05</v>
      </c>
      <c r="H23" s="5">
        <f t="shared" si="3"/>
        <v>-3335058.049999997</v>
      </c>
      <c r="J23" s="20"/>
    </row>
    <row r="24" spans="1:10" ht="19.5" customHeight="1">
      <c r="A24" s="15" t="s">
        <v>67</v>
      </c>
      <c r="B24" s="4">
        <v>-10778745</v>
      </c>
      <c r="C24" s="4">
        <v>-10778745</v>
      </c>
      <c r="D24" s="4">
        <v>1776762.14</v>
      </c>
      <c r="E24" s="4">
        <v>-2028866.91</v>
      </c>
      <c r="F24" s="4">
        <v>-8385734.3</v>
      </c>
      <c r="G24" s="4">
        <v>-10501698.47</v>
      </c>
      <c r="H24" s="5">
        <f>G24-C24</f>
        <v>277046.52999999933</v>
      </c>
      <c r="J24" s="20"/>
    </row>
    <row r="25" spans="1:10" ht="19.5" customHeight="1">
      <c r="A25" s="15" t="s">
        <v>31</v>
      </c>
      <c r="B25" s="4">
        <v>12391465</v>
      </c>
      <c r="C25" s="4">
        <v>12391465</v>
      </c>
      <c r="D25" s="4">
        <v>1581317.2</v>
      </c>
      <c r="E25" s="4">
        <v>2928276.96</v>
      </c>
      <c r="F25" s="4">
        <v>8879330.43</v>
      </c>
      <c r="G25" s="4">
        <v>11654198.75</v>
      </c>
      <c r="H25" s="5">
        <f t="shared" si="3"/>
        <v>737266.25</v>
      </c>
      <c r="J25" s="20"/>
    </row>
    <row r="26" spans="1:8" ht="19.5" customHeight="1">
      <c r="A26" s="11" t="s">
        <v>32</v>
      </c>
      <c r="B26" s="9">
        <f aca="true" t="shared" si="4" ref="B26:H26">SUM(B27+B30+B31+B32+B33)</f>
        <v>16788530</v>
      </c>
      <c r="C26" s="9">
        <f t="shared" si="4"/>
        <v>16788530</v>
      </c>
      <c r="D26" s="9">
        <f t="shared" si="4"/>
        <v>28296722.86</v>
      </c>
      <c r="E26" s="9">
        <f t="shared" si="4"/>
        <v>1912155.83</v>
      </c>
      <c r="F26" s="9">
        <f t="shared" si="4"/>
        <v>11991807.01</v>
      </c>
      <c r="G26" s="9">
        <f t="shared" si="4"/>
        <v>11767042.899999999</v>
      </c>
      <c r="H26" s="34">
        <f t="shared" si="4"/>
        <v>5021487.100000001</v>
      </c>
    </row>
    <row r="27" spans="1:8" ht="19.5" customHeight="1">
      <c r="A27" s="15" t="s">
        <v>33</v>
      </c>
      <c r="B27" s="19">
        <f aca="true" t="shared" si="5" ref="B27:H27">SUM(B28:B29)</f>
        <v>7479530</v>
      </c>
      <c r="C27" s="19">
        <f t="shared" si="5"/>
        <v>7479530</v>
      </c>
      <c r="D27" s="19">
        <f t="shared" si="5"/>
        <v>2137008.57</v>
      </c>
      <c r="E27" s="19">
        <f t="shared" si="5"/>
        <v>975196.07</v>
      </c>
      <c r="F27" s="19">
        <f t="shared" si="5"/>
        <v>5342521.38</v>
      </c>
      <c r="G27" s="19">
        <f t="shared" si="5"/>
        <v>6607143.87</v>
      </c>
      <c r="H27" s="35">
        <f t="shared" si="5"/>
        <v>872386.1299999999</v>
      </c>
    </row>
    <row r="28" spans="1:8" ht="19.5" customHeight="1">
      <c r="A28" s="15" t="s">
        <v>34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5">
        <f aca="true" t="shared" si="6" ref="H28:H33">C28-G28</f>
        <v>0</v>
      </c>
    </row>
    <row r="29" spans="1:8" ht="19.5" customHeight="1">
      <c r="A29" s="15" t="s">
        <v>35</v>
      </c>
      <c r="B29" s="4">
        <v>7479530</v>
      </c>
      <c r="C29" s="4">
        <v>7479530</v>
      </c>
      <c r="D29" s="4">
        <v>2137008.57</v>
      </c>
      <c r="E29" s="4">
        <v>975196.07</v>
      </c>
      <c r="F29" s="4">
        <v>5342521.38</v>
      </c>
      <c r="G29" s="4">
        <v>6607143.87</v>
      </c>
      <c r="H29" s="5">
        <f t="shared" si="6"/>
        <v>872386.1299999999</v>
      </c>
    </row>
    <row r="30" spans="1:8" ht="19.5" customHeight="1">
      <c r="A30" s="15" t="s">
        <v>36</v>
      </c>
      <c r="B30" s="4">
        <v>100000</v>
      </c>
      <c r="C30" s="4">
        <v>100000</v>
      </c>
      <c r="D30" s="4">
        <v>28571.43</v>
      </c>
      <c r="E30" s="4">
        <v>4656.47</v>
      </c>
      <c r="F30" s="4">
        <v>71428.56</v>
      </c>
      <c r="G30" s="4">
        <v>50065.14</v>
      </c>
      <c r="H30" s="5">
        <f t="shared" si="6"/>
        <v>49934.86</v>
      </c>
    </row>
    <row r="31" spans="1:8" ht="19.5" customHeight="1">
      <c r="A31" s="15" t="s">
        <v>37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5">
        <f t="shared" si="6"/>
        <v>0</v>
      </c>
    </row>
    <row r="32" spans="1:8" ht="19.5" customHeight="1">
      <c r="A32" s="15" t="s">
        <v>38</v>
      </c>
      <c r="B32" s="4">
        <v>9209000</v>
      </c>
      <c r="C32" s="4">
        <v>9209000</v>
      </c>
      <c r="D32" s="4">
        <v>26131142.86</v>
      </c>
      <c r="E32" s="4">
        <v>932303.29</v>
      </c>
      <c r="F32" s="4">
        <v>6577857.07</v>
      </c>
      <c r="G32" s="4">
        <v>5109833.89</v>
      </c>
      <c r="H32" s="5">
        <f t="shared" si="6"/>
        <v>4099166.1100000003</v>
      </c>
    </row>
    <row r="33" spans="1:8" ht="19.5" customHeight="1">
      <c r="A33" s="15" t="s">
        <v>39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5">
        <f t="shared" si="6"/>
        <v>0</v>
      </c>
    </row>
    <row r="34" spans="1:8" ht="19.5" customHeight="1">
      <c r="A34" s="11" t="s">
        <v>40</v>
      </c>
      <c r="B34" s="9">
        <f aca="true" t="shared" si="7" ref="B34:H34">SUM(B9+B26)</f>
        <v>186000000</v>
      </c>
      <c r="C34" s="9">
        <f t="shared" si="7"/>
        <v>186000000</v>
      </c>
      <c r="D34" s="9">
        <f t="shared" si="7"/>
        <v>59239018.2</v>
      </c>
      <c r="E34" s="9">
        <f t="shared" si="7"/>
        <v>34409696.62</v>
      </c>
      <c r="F34" s="9">
        <f t="shared" si="7"/>
        <v>155763902.08999997</v>
      </c>
      <c r="G34" s="9">
        <f t="shared" si="7"/>
        <v>179021070.17000002</v>
      </c>
      <c r="H34" s="34">
        <f t="shared" si="7"/>
        <v>6978929.82999999</v>
      </c>
    </row>
    <row r="35" spans="1:8" ht="19.5" customHeight="1">
      <c r="A35" s="13" t="s">
        <v>41</v>
      </c>
      <c r="B35" s="25" t="s">
        <v>42</v>
      </c>
      <c r="C35" s="25"/>
      <c r="D35" s="25" t="s">
        <v>68</v>
      </c>
      <c r="E35" s="25"/>
      <c r="F35" s="25" t="s">
        <v>12</v>
      </c>
      <c r="G35" s="25"/>
      <c r="H35" s="33"/>
    </row>
    <row r="36" spans="1:8" ht="19.5" customHeight="1">
      <c r="A36" s="13" t="s">
        <v>43</v>
      </c>
      <c r="B36" s="23" t="s">
        <v>14</v>
      </c>
      <c r="C36" s="23" t="s">
        <v>15</v>
      </c>
      <c r="D36" s="23" t="s">
        <v>44</v>
      </c>
      <c r="E36" s="23" t="s">
        <v>45</v>
      </c>
      <c r="F36" s="23" t="s">
        <v>44</v>
      </c>
      <c r="G36" s="23" t="s">
        <v>45</v>
      </c>
      <c r="H36" s="24" t="s">
        <v>46</v>
      </c>
    </row>
    <row r="37" spans="1:8" ht="19.5" customHeight="1">
      <c r="A37" s="11" t="s">
        <v>47</v>
      </c>
      <c r="B37" s="9">
        <f aca="true" t="shared" si="8" ref="B37:H37">SUM(B38:B41)</f>
        <v>155413370</v>
      </c>
      <c r="C37" s="9">
        <f t="shared" si="8"/>
        <v>172750664.34</v>
      </c>
      <c r="D37" s="9">
        <f t="shared" si="8"/>
        <v>20887660.54</v>
      </c>
      <c r="E37" s="9">
        <f t="shared" si="8"/>
        <v>28391858.79</v>
      </c>
      <c r="F37" s="9">
        <f t="shared" si="8"/>
        <v>144640933.23000002</v>
      </c>
      <c r="G37" s="9">
        <f t="shared" si="8"/>
        <v>131258773.75</v>
      </c>
      <c r="H37" s="34">
        <f t="shared" si="8"/>
        <v>28109731.11</v>
      </c>
    </row>
    <row r="38" spans="1:8" ht="19.5" customHeight="1">
      <c r="A38" s="15" t="s">
        <v>48</v>
      </c>
      <c r="B38" s="4">
        <v>80374000</v>
      </c>
      <c r="C38" s="4">
        <v>86814500</v>
      </c>
      <c r="D38" s="4">
        <v>12739992.87</v>
      </c>
      <c r="E38" s="4">
        <v>13507758.27</v>
      </c>
      <c r="F38" s="4">
        <v>67292011.12</v>
      </c>
      <c r="G38" s="4">
        <v>65390375.17</v>
      </c>
      <c r="H38" s="5">
        <v>19522488.88</v>
      </c>
    </row>
    <row r="39" spans="1:8" ht="19.5" customHeight="1">
      <c r="A39" s="15" t="s">
        <v>49</v>
      </c>
      <c r="B39" s="4">
        <v>1482000</v>
      </c>
      <c r="C39" s="4">
        <v>1322000</v>
      </c>
      <c r="D39" s="4">
        <v>170128</v>
      </c>
      <c r="E39" s="4">
        <v>176936.22</v>
      </c>
      <c r="F39" s="4">
        <v>784936.08</v>
      </c>
      <c r="G39" s="4">
        <v>778639.9</v>
      </c>
      <c r="H39" s="5">
        <v>537063.92</v>
      </c>
    </row>
    <row r="40" spans="1:8" ht="19.5" customHeight="1">
      <c r="A40" s="15" t="s">
        <v>50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5">
        <v>0</v>
      </c>
    </row>
    <row r="41" spans="1:8" ht="19.5" customHeight="1">
      <c r="A41" s="15" t="s">
        <v>51</v>
      </c>
      <c r="B41" s="4">
        <v>73557370</v>
      </c>
      <c r="C41" s="4">
        <v>84614164.34</v>
      </c>
      <c r="D41" s="4">
        <v>7977539.67</v>
      </c>
      <c r="E41" s="4">
        <v>14707164.3</v>
      </c>
      <c r="F41" s="4">
        <v>76563986.03</v>
      </c>
      <c r="G41" s="4">
        <v>65089758.68</v>
      </c>
      <c r="H41" s="5">
        <v>8050178.31</v>
      </c>
    </row>
    <row r="42" spans="1:8" ht="19.5" customHeight="1">
      <c r="A42" s="11" t="s">
        <v>52</v>
      </c>
      <c r="B42" s="9">
        <f aca="true" t="shared" si="9" ref="B42:H42">SUM(B43:B45)+B48</f>
        <v>30586630</v>
      </c>
      <c r="C42" s="9">
        <f t="shared" si="9"/>
        <v>50867800.58</v>
      </c>
      <c r="D42" s="9">
        <f t="shared" si="9"/>
        <v>4721802.38</v>
      </c>
      <c r="E42" s="9">
        <f t="shared" si="9"/>
        <v>6359299.33</v>
      </c>
      <c r="F42" s="9">
        <f t="shared" si="9"/>
        <v>34431661.17</v>
      </c>
      <c r="G42" s="9">
        <f t="shared" si="9"/>
        <v>23106085.900000002</v>
      </c>
      <c r="H42" s="34">
        <f t="shared" si="9"/>
        <v>16436139.409999998</v>
      </c>
    </row>
    <row r="43" spans="1:8" ht="19.5" customHeight="1">
      <c r="A43" s="15" t="s">
        <v>53</v>
      </c>
      <c r="B43" s="4">
        <v>29492630</v>
      </c>
      <c r="C43" s="4">
        <v>47914600.58</v>
      </c>
      <c r="D43" s="4">
        <v>4510968.24</v>
      </c>
      <c r="E43" s="4">
        <v>6128813.4</v>
      </c>
      <c r="F43" s="4">
        <v>31661263.81</v>
      </c>
      <c r="G43" s="4">
        <v>20351321.94</v>
      </c>
      <c r="H43" s="5">
        <v>16253336.77</v>
      </c>
    </row>
    <row r="44" spans="1:8" ht="19.5" customHeight="1">
      <c r="A44" s="15" t="s">
        <v>54</v>
      </c>
      <c r="B44" s="4">
        <v>90000</v>
      </c>
      <c r="C44" s="4">
        <v>1703200</v>
      </c>
      <c r="D44" s="4">
        <v>0</v>
      </c>
      <c r="E44" s="4">
        <v>0</v>
      </c>
      <c r="F44" s="4">
        <v>1699348.46</v>
      </c>
      <c r="G44" s="4">
        <v>1699348.46</v>
      </c>
      <c r="H44" s="5">
        <v>3851.54</v>
      </c>
    </row>
    <row r="45" spans="1:8" ht="19.5" customHeight="1">
      <c r="A45" s="15" t="s">
        <v>60</v>
      </c>
      <c r="B45" s="4">
        <f aca="true" t="shared" si="10" ref="B45:H45">SUM(B46:B47)</f>
        <v>1004000</v>
      </c>
      <c r="C45" s="4">
        <f t="shared" si="10"/>
        <v>1250000</v>
      </c>
      <c r="D45" s="4">
        <f t="shared" si="10"/>
        <v>210834.14</v>
      </c>
      <c r="E45" s="4">
        <f t="shared" si="10"/>
        <v>230485.93</v>
      </c>
      <c r="F45" s="4">
        <f t="shared" si="10"/>
        <v>1071048.9000000001</v>
      </c>
      <c r="G45" s="4">
        <f t="shared" si="10"/>
        <v>1055415.5</v>
      </c>
      <c r="H45" s="5">
        <f t="shared" si="10"/>
        <v>178951.1</v>
      </c>
    </row>
    <row r="46" spans="1:8" ht="19.5" customHeight="1">
      <c r="A46" s="15" t="s">
        <v>61</v>
      </c>
      <c r="B46" s="4">
        <v>834000</v>
      </c>
      <c r="C46" s="4">
        <v>1080000</v>
      </c>
      <c r="D46" s="4">
        <v>187591.23</v>
      </c>
      <c r="E46" s="4">
        <v>207243.02</v>
      </c>
      <c r="F46" s="4">
        <v>955424.17</v>
      </c>
      <c r="G46" s="4">
        <v>939790.77</v>
      </c>
      <c r="H46" s="5">
        <v>124575.83</v>
      </c>
    </row>
    <row r="47" spans="1:8" ht="19.5" customHeight="1">
      <c r="A47" s="15" t="s">
        <v>62</v>
      </c>
      <c r="B47" s="4">
        <v>170000</v>
      </c>
      <c r="C47" s="4">
        <v>170000</v>
      </c>
      <c r="D47" s="4">
        <v>23242.91</v>
      </c>
      <c r="E47" s="4">
        <v>23242.91</v>
      </c>
      <c r="F47" s="4">
        <v>115624.73</v>
      </c>
      <c r="G47" s="4">
        <v>115624.73</v>
      </c>
      <c r="H47" s="5">
        <v>54375.27</v>
      </c>
    </row>
    <row r="48" spans="1:8" ht="19.5" customHeight="1">
      <c r="A48" s="15" t="s">
        <v>55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5">
        <v>0</v>
      </c>
    </row>
    <row r="49" spans="1:8" ht="19.5" customHeight="1">
      <c r="A49" s="15" t="s">
        <v>56</v>
      </c>
      <c r="B49" s="4">
        <v>1695000</v>
      </c>
      <c r="C49" s="4">
        <v>122031.11</v>
      </c>
      <c r="D49" s="6"/>
      <c r="E49" s="6"/>
      <c r="F49" s="6"/>
      <c r="G49" s="6"/>
      <c r="H49" s="7"/>
    </row>
    <row r="50" spans="1:8" ht="19.5" customHeight="1">
      <c r="A50" s="11" t="s">
        <v>57</v>
      </c>
      <c r="B50" s="9">
        <f aca="true" t="shared" si="11" ref="B50:H50">SUM(B37+B42)</f>
        <v>186000000</v>
      </c>
      <c r="C50" s="9">
        <f t="shared" si="11"/>
        <v>223618464.92000002</v>
      </c>
      <c r="D50" s="9">
        <f t="shared" si="11"/>
        <v>25609462.919999998</v>
      </c>
      <c r="E50" s="9">
        <f t="shared" si="11"/>
        <v>34751158.12</v>
      </c>
      <c r="F50" s="9">
        <f>SUM(F37+F42)</f>
        <v>179072594.40000004</v>
      </c>
      <c r="G50" s="9">
        <f t="shared" si="11"/>
        <v>154364859.65</v>
      </c>
      <c r="H50" s="34">
        <f t="shared" si="11"/>
        <v>44545870.519999996</v>
      </c>
    </row>
    <row r="51" spans="1:8" ht="19.5" customHeight="1" thickBot="1">
      <c r="A51" s="12" t="s">
        <v>58</v>
      </c>
      <c r="B51" s="10">
        <f>SUM(B9+B26-B37-B42)</f>
        <v>0</v>
      </c>
      <c r="C51" s="10">
        <f>SUM(C9+C26-C37-C42)</f>
        <v>-37618464.92</v>
      </c>
      <c r="D51" s="10">
        <f>E34-D50</f>
        <v>8800233.7</v>
      </c>
      <c r="E51" s="10">
        <f>SUM(E9+E26-E37-E42)</f>
        <v>-341461.50000000186</v>
      </c>
      <c r="F51" s="10">
        <f>G34-F50</f>
        <v>-51524.23000001907</v>
      </c>
      <c r="G51" s="10">
        <f>SUM(G9+G26-G37-G42)</f>
        <v>24656210.520000014</v>
      </c>
      <c r="H51" s="8"/>
    </row>
    <row r="52" ht="13.5" thickTop="1">
      <c r="A52" s="22"/>
    </row>
    <row r="53" spans="1:8" ht="12.75">
      <c r="A53" s="22" t="s">
        <v>69</v>
      </c>
      <c r="B53" s="32" t="s">
        <v>63</v>
      </c>
      <c r="C53" s="32"/>
      <c r="D53" s="32" t="s">
        <v>64</v>
      </c>
      <c r="E53" s="32"/>
      <c r="F53" s="32"/>
      <c r="G53" s="32" t="s">
        <v>71</v>
      </c>
      <c r="H53" s="32"/>
    </row>
    <row r="54" spans="1:8" ht="12.75">
      <c r="A54" s="22" t="s">
        <v>59</v>
      </c>
      <c r="B54" s="32" t="s">
        <v>0</v>
      </c>
      <c r="C54" s="32"/>
      <c r="D54" s="32" t="s">
        <v>1</v>
      </c>
      <c r="E54" s="32"/>
      <c r="F54" s="32"/>
      <c r="G54" s="32" t="s">
        <v>72</v>
      </c>
      <c r="H54" s="32"/>
    </row>
    <row r="55" spans="4:6" ht="12.75">
      <c r="D55" s="32" t="s">
        <v>66</v>
      </c>
      <c r="E55" s="32"/>
      <c r="F55" s="32"/>
    </row>
    <row r="57" ht="12.75">
      <c r="D57" s="21"/>
    </row>
    <row r="58" ht="12.75">
      <c r="D58" s="20"/>
    </row>
  </sheetData>
  <sheetProtection/>
  <mergeCells count="17">
    <mergeCell ref="B53:C53"/>
    <mergeCell ref="B54:C54"/>
    <mergeCell ref="G53:H53"/>
    <mergeCell ref="G54:H54"/>
    <mergeCell ref="D55:F55"/>
    <mergeCell ref="D53:F53"/>
    <mergeCell ref="D54:F54"/>
    <mergeCell ref="B35:C35"/>
    <mergeCell ref="D35:E35"/>
    <mergeCell ref="A1:H1"/>
    <mergeCell ref="A2:H2"/>
    <mergeCell ref="A3:H3"/>
    <mergeCell ref="A6:H6"/>
    <mergeCell ref="F7:H7"/>
    <mergeCell ref="B7:C7"/>
    <mergeCell ref="D7:E7"/>
    <mergeCell ref="F35:H35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2013-10-18T14:12:12Z</cp:lastPrinted>
  <dcterms:created xsi:type="dcterms:W3CDTF">2011-01-25T17:18:37Z</dcterms:created>
  <dcterms:modified xsi:type="dcterms:W3CDTF">2013-11-25T12:42:58Z</dcterms:modified>
  <cp:category/>
  <cp:version/>
  <cp:contentType/>
  <cp:contentStatus/>
</cp:coreProperties>
</file>