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5" sheetId="1" r:id="rId1"/>
  </sheets>
  <definedNames>
    <definedName name="_xlnm.Print_Area" localSheetId="0">'5º Bim. 2005'!$A$1:$H$56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<sst xmlns="http://schemas.openxmlformats.org/spreadsheetml/2006/main" count="78" uniqueCount="71">
  <si>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</si>
  <si>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>Secret.Adjunta de 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</si>
  <si>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</si>
  <si>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</si>
  <si>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</si>
  <si>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</si>
  <si>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</si>
  <si>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</si>
  <si>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</si>
  <si>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</si>
  <si>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</si>
  <si>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</si>
  <si>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</si>
  <si>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</si>
  <si>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</si>
  <si>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</si>
  <si>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</si>
  <si>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</si>
  <si>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</si>
  <si>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</si>
  <si>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</si>
  <si>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</si>
  <si>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</si>
  <si>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</si>
  <si>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</si>
  <si>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</si>
  <si>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</si>
  <si>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</si>
  <si>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</si>
  <si>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</si>
  <si>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</si>
  <si>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</si>
  <si>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</si>
  <si>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</si>
  <si>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</si>
  <si>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</si>
  <si>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</si>
  <si>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</si>
  <si>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</si>
  <si>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</si>
  <si>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</si>
  <si>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</si>
  <si>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</si>
  <si>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</si>
  <si>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</si>
  <si>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</si>
  <si>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</si>
  <si>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</si>
  <si>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</si>
  <si>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</si>
  <si>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</si>
  <si>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</si>
  <si>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</si>
  <si>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</si>
  <si>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</si>
  <si>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</si>
  <si>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</si>
  <si>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</si>
  <si>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</si>
  <si>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</si>
  <si>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</si>
  <si>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</si>
  <si>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</si>
  <si>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</si>
  <si>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</si>
  <si>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</si>
  <si>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</si>
  <si>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</si>
  <si>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5º BIMESTRE DE 2005</t>
  </si>
  <si>
    <t>5º BIMESTRE</t>
  </si>
  <si>
    <t>José Roberto Trícoli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</si>
</sst>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7">
      <selection activeCell="I18" sqref="I18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6" t="s">
        <v>6</v>
      </c>
      <c r="B1" s="6"/>
      <c r="C1" s="6"/>
      <c r="D1" s="6"/>
      <c r="E1" s="6"/>
      <c r="F1" s="6"/>
      <c r="G1" s="6"/>
      <c r="H1" s="6"/>
    </row>
    <row r="2" spans="1:8" ht="15.75">
      <c r="A2" s="7" t="s">
        <v>7</v>
      </c>
      <c r="B2" s="7"/>
      <c r="C2" s="7"/>
      <c r="D2" s="7"/>
      <c r="E2" s="7"/>
      <c r="F2" s="7"/>
      <c r="G2" s="7"/>
      <c r="H2" s="7"/>
    </row>
    <row r="3" spans="1:8" ht="18">
      <c r="A3" s="8" t="s">
        <v>8</v>
      </c>
      <c r="B3" s="8"/>
      <c r="C3" s="8"/>
      <c r="D3" s="8"/>
      <c r="E3" s="8"/>
      <c r="F3" s="8"/>
      <c r="G3" s="8"/>
      <c r="H3" s="8"/>
    </row>
    <row r="4" spans="1:8" ht="15.75">
      <c r="A4" s="9" t="s">
        <v>65</v>
      </c>
      <c r="B4" s="10"/>
      <c r="C4" s="11"/>
      <c r="D4" s="11"/>
      <c r="E4" s="11"/>
      <c r="F4" s="11"/>
      <c r="G4" s="11"/>
      <c r="H4" s="11"/>
    </row>
    <row r="5" spans="1:8" ht="18">
      <c r="A5" s="9" t="s">
        <v>68</v>
      </c>
      <c r="B5" s="12"/>
      <c r="C5" s="13"/>
      <c r="D5" s="13"/>
      <c r="E5" s="13"/>
      <c r="F5" s="13"/>
      <c r="G5" s="13"/>
      <c r="H5" s="13"/>
    </row>
    <row r="6" spans="1:8" ht="13.5" thickBot="1">
      <c r="A6" s="5" t="s">
        <v>9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4" t="s">
        <v>10</v>
      </c>
      <c r="B7" s="15" t="s">
        <v>11</v>
      </c>
      <c r="C7" s="15"/>
      <c r="D7" s="15" t="s">
        <v>69</v>
      </c>
      <c r="E7" s="15"/>
      <c r="F7" s="15" t="s">
        <v>12</v>
      </c>
      <c r="G7" s="15"/>
      <c r="H7" s="16"/>
    </row>
    <row r="8" spans="1:8" ht="19.5" customHeight="1">
      <c r="A8" s="17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16</v>
      </c>
      <c r="G8" s="18" t="s">
        <v>18</v>
      </c>
      <c r="H8" s="19" t="s">
        <v>19</v>
      </c>
    </row>
    <row r="9" spans="1:10" ht="19.5" customHeight="1">
      <c r="A9" s="20" t="s">
        <v>20</v>
      </c>
      <c r="B9" s="21">
        <f aca="true" t="shared" si="0" ref="B9:G9">SUM(B10+B18+B19+B20+B21+B22+B23+B24+B25)</f>
        <v>123351000</v>
      </c>
      <c r="C9" s="21">
        <f t="shared" si="0"/>
        <v>123351000</v>
      </c>
      <c r="D9" s="21">
        <f t="shared" si="0"/>
        <v>19836663.290000003</v>
      </c>
      <c r="E9" s="21">
        <f t="shared" si="0"/>
        <v>17948828.310000002</v>
      </c>
      <c r="F9" s="21">
        <f t="shared" si="0"/>
        <v>101574611.33000001</v>
      </c>
      <c r="G9" s="21">
        <f t="shared" si="0"/>
        <v>102199594.36000001</v>
      </c>
      <c r="H9" s="22">
        <f>SUM(C9-G9)</f>
        <v>21151405.639999986</v>
      </c>
      <c r="J9" s="2"/>
    </row>
    <row r="10" spans="1:10" ht="19.5" customHeight="1">
      <c r="A10" s="23" t="s">
        <v>21</v>
      </c>
      <c r="B10" s="24">
        <f aca="true" t="shared" si="1" ref="B10:G10">SUM(B11+B16+B17)</f>
        <v>41965500</v>
      </c>
      <c r="C10" s="24">
        <f t="shared" si="1"/>
        <v>41965500</v>
      </c>
      <c r="D10" s="24">
        <f t="shared" si="1"/>
        <v>6326683.75</v>
      </c>
      <c r="E10" s="24">
        <f t="shared" si="1"/>
        <v>5737213.449999999</v>
      </c>
      <c r="F10" s="24">
        <f t="shared" si="1"/>
        <v>34793311.82</v>
      </c>
      <c r="G10" s="24">
        <f t="shared" si="1"/>
        <v>34417492.01</v>
      </c>
      <c r="H10" s="25">
        <f>C10-G10</f>
        <v>7548007.990000002</v>
      </c>
      <c r="J10" s="2"/>
    </row>
    <row r="11" spans="1:10" ht="19.5" customHeight="1">
      <c r="A11" s="23" t="s">
        <v>22</v>
      </c>
      <c r="B11" s="24">
        <f aca="true" t="shared" si="2" ref="B11:G11">SUM(B12:B15)</f>
        <v>35000000</v>
      </c>
      <c r="C11" s="24">
        <f t="shared" si="2"/>
        <v>35000000</v>
      </c>
      <c r="D11" s="24">
        <f t="shared" si="2"/>
        <v>4610918.41</v>
      </c>
      <c r="E11" s="24">
        <f t="shared" si="2"/>
        <v>4933674.17</v>
      </c>
      <c r="F11" s="24">
        <f t="shared" si="2"/>
        <v>29675606.200000003</v>
      </c>
      <c r="G11" s="24">
        <f t="shared" si="2"/>
        <v>30421326.27</v>
      </c>
      <c r="H11" s="25">
        <f>C11-G11</f>
        <v>4578673.73</v>
      </c>
      <c r="J11" s="2"/>
    </row>
    <row r="12" spans="1:10" ht="19.5" customHeight="1">
      <c r="A12" s="23" t="s">
        <v>2</v>
      </c>
      <c r="B12" s="24">
        <v>22000000</v>
      </c>
      <c r="C12" s="24">
        <v>22000000</v>
      </c>
      <c r="D12" s="24">
        <v>2383533.87</v>
      </c>
      <c r="E12" s="24">
        <v>2390018.65</v>
      </c>
      <c r="F12" s="24">
        <v>18717994.13</v>
      </c>
      <c r="G12" s="24">
        <v>18948785.11</v>
      </c>
      <c r="H12" s="25">
        <f aca="true" t="shared" si="3" ref="H12:H34">C12-G12</f>
        <v>3051214.8900000006</v>
      </c>
      <c r="J12" s="2"/>
    </row>
    <row r="13" spans="1:10" ht="19.5" customHeight="1">
      <c r="A13" s="23" t="s">
        <v>3</v>
      </c>
      <c r="B13" s="24">
        <v>8800000</v>
      </c>
      <c r="C13" s="24">
        <v>8800000</v>
      </c>
      <c r="D13" s="24">
        <v>1620496.42</v>
      </c>
      <c r="E13" s="24">
        <v>1688735.39</v>
      </c>
      <c r="F13" s="24">
        <v>7569449.4</v>
      </c>
      <c r="G13" s="24">
        <v>7653523.66</v>
      </c>
      <c r="H13" s="25">
        <f t="shared" si="3"/>
        <v>1146476.3399999999</v>
      </c>
      <c r="J13" s="2"/>
    </row>
    <row r="14" spans="1:10" ht="19.5" customHeight="1">
      <c r="A14" s="23" t="s">
        <v>4</v>
      </c>
      <c r="B14" s="24">
        <v>2200000</v>
      </c>
      <c r="C14" s="24">
        <v>2200000</v>
      </c>
      <c r="D14" s="24">
        <v>279544.43</v>
      </c>
      <c r="E14" s="24">
        <v>445400.75</v>
      </c>
      <c r="F14" s="24">
        <v>1710389.05</v>
      </c>
      <c r="G14" s="24">
        <v>1912390.75</v>
      </c>
      <c r="H14" s="25">
        <f t="shared" si="3"/>
        <v>287609.25</v>
      </c>
      <c r="J14" s="2"/>
    </row>
    <row r="15" spans="1:10" ht="19.5" customHeight="1">
      <c r="A15" s="23" t="s">
        <v>5</v>
      </c>
      <c r="B15" s="24">
        <v>2000000</v>
      </c>
      <c r="C15" s="24">
        <v>2000000</v>
      </c>
      <c r="D15" s="24">
        <v>327343.69</v>
      </c>
      <c r="E15" s="24">
        <v>409519.38</v>
      </c>
      <c r="F15" s="24">
        <v>1677773.62</v>
      </c>
      <c r="G15" s="24">
        <v>1906626.75</v>
      </c>
      <c r="H15" s="25">
        <f t="shared" si="3"/>
        <v>93373.25</v>
      </c>
      <c r="J15" s="2"/>
    </row>
    <row r="16" spans="1:10" ht="19.5" customHeight="1">
      <c r="A16" s="23" t="s">
        <v>23</v>
      </c>
      <c r="B16" s="24">
        <v>3265500</v>
      </c>
      <c r="C16" s="24">
        <v>3265500</v>
      </c>
      <c r="D16" s="24">
        <v>582958.52</v>
      </c>
      <c r="E16" s="24">
        <v>790030.52</v>
      </c>
      <c r="F16" s="24">
        <v>2637963.05</v>
      </c>
      <c r="G16" s="24">
        <v>3846819.82</v>
      </c>
      <c r="H16" s="25">
        <f t="shared" si="3"/>
        <v>-581319.8199999998</v>
      </c>
      <c r="J16" s="2"/>
    </row>
    <row r="17" spans="1:10" ht="19.5" customHeight="1">
      <c r="A17" s="23" t="s">
        <v>24</v>
      </c>
      <c r="B17" s="24">
        <v>3700000</v>
      </c>
      <c r="C17" s="24">
        <v>3700000</v>
      </c>
      <c r="D17" s="24">
        <v>1132806.82</v>
      </c>
      <c r="E17" s="24">
        <v>13508.76</v>
      </c>
      <c r="F17" s="24">
        <v>2479742.57</v>
      </c>
      <c r="G17" s="24">
        <v>149345.92</v>
      </c>
      <c r="H17" s="25">
        <f t="shared" si="3"/>
        <v>3550654.08</v>
      </c>
      <c r="J17" s="2"/>
    </row>
    <row r="18" spans="1:10" ht="19.5" customHeight="1">
      <c r="A18" s="23" t="s">
        <v>25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f t="shared" si="3"/>
        <v>0</v>
      </c>
      <c r="J18" s="2"/>
    </row>
    <row r="19" spans="1:10" ht="19.5" customHeight="1">
      <c r="A19" s="23" t="s">
        <v>26</v>
      </c>
      <c r="B19" s="24">
        <v>1566200</v>
      </c>
      <c r="C19" s="24">
        <v>1566200</v>
      </c>
      <c r="D19" s="24">
        <v>251013.23</v>
      </c>
      <c r="E19" s="24">
        <v>455666.81</v>
      </c>
      <c r="F19" s="24">
        <v>1517831.16</v>
      </c>
      <c r="G19" s="24">
        <v>1665304.74</v>
      </c>
      <c r="H19" s="25">
        <f t="shared" si="3"/>
        <v>-99104.73999999999</v>
      </c>
      <c r="J19" s="2"/>
    </row>
    <row r="20" spans="1:10" ht="19.5" customHeight="1">
      <c r="A20" s="23" t="s">
        <v>27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t="shared" si="3"/>
        <v>0</v>
      </c>
      <c r="J20" s="2"/>
    </row>
    <row r="21" spans="1:10" ht="19.5" customHeight="1">
      <c r="A21" s="23" t="s">
        <v>28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3"/>
        <v>0</v>
      </c>
      <c r="J21" s="2"/>
    </row>
    <row r="22" spans="1:10" ht="19.5" customHeight="1">
      <c r="A22" s="23" t="s">
        <v>29</v>
      </c>
      <c r="B22" s="24">
        <v>17414000</v>
      </c>
      <c r="C22" s="24">
        <v>17414000</v>
      </c>
      <c r="D22" s="24">
        <v>2989075</v>
      </c>
      <c r="E22" s="24">
        <v>1542846.35</v>
      </c>
      <c r="F22" s="24">
        <v>14338187</v>
      </c>
      <c r="G22" s="24">
        <v>8949010.46</v>
      </c>
      <c r="H22" s="25">
        <f t="shared" si="3"/>
        <v>8464989.54</v>
      </c>
      <c r="J22" s="2"/>
    </row>
    <row r="23" spans="1:10" ht="19.5" customHeight="1">
      <c r="A23" s="23" t="s">
        <v>30</v>
      </c>
      <c r="B23" s="24">
        <v>55820000</v>
      </c>
      <c r="C23" s="24">
        <v>55820000</v>
      </c>
      <c r="D23" s="24">
        <v>9384968.33</v>
      </c>
      <c r="E23" s="24">
        <v>9501294.28</v>
      </c>
      <c r="F23" s="24">
        <v>46967448.86</v>
      </c>
      <c r="G23" s="24">
        <v>53849842.78</v>
      </c>
      <c r="H23" s="25">
        <f t="shared" si="3"/>
        <v>1970157.2199999988</v>
      </c>
      <c r="J23" s="2"/>
    </row>
    <row r="24" spans="1:10" ht="19.5" customHeight="1">
      <c r="A24" s="23" t="s">
        <v>67</v>
      </c>
      <c r="B24" s="24">
        <v>-5045000</v>
      </c>
      <c r="C24" s="24">
        <v>-5045000</v>
      </c>
      <c r="D24" s="24">
        <v>-816273.5</v>
      </c>
      <c r="E24" s="24">
        <v>-867175.44</v>
      </c>
      <c r="F24" s="24">
        <v>-4116306.91</v>
      </c>
      <c r="G24" s="24">
        <v>-4650651.82</v>
      </c>
      <c r="H24" s="25">
        <f t="shared" si="3"/>
        <v>-394348.1799999997</v>
      </c>
      <c r="J24" s="2"/>
    </row>
    <row r="25" spans="1:10" ht="19.5" customHeight="1">
      <c r="A25" s="23" t="s">
        <v>31</v>
      </c>
      <c r="B25" s="24">
        <v>11630300</v>
      </c>
      <c r="C25" s="24">
        <v>11630300</v>
      </c>
      <c r="D25" s="24">
        <v>1701196.48</v>
      </c>
      <c r="E25" s="24">
        <v>1578982.86</v>
      </c>
      <c r="F25" s="24">
        <v>8074139.4</v>
      </c>
      <c r="G25" s="24">
        <v>7968596.19</v>
      </c>
      <c r="H25" s="25">
        <f t="shared" si="3"/>
        <v>3661703.8099999996</v>
      </c>
      <c r="J25" s="2"/>
    </row>
    <row r="26" spans="1:8" ht="19.5" customHeight="1">
      <c r="A26" s="20" t="s">
        <v>32</v>
      </c>
      <c r="B26" s="21">
        <f aca="true" t="shared" si="4" ref="B26:G26">SUM(B27+B30+B31+B32+B33)</f>
        <v>10062000</v>
      </c>
      <c r="C26" s="21">
        <f t="shared" si="4"/>
        <v>10062000</v>
      </c>
      <c r="D26" s="21">
        <f t="shared" si="4"/>
        <v>2438500</v>
      </c>
      <c r="E26" s="21">
        <f t="shared" si="4"/>
        <v>205748.84</v>
      </c>
      <c r="F26" s="21">
        <f t="shared" si="4"/>
        <v>7623500</v>
      </c>
      <c r="G26" s="21">
        <f t="shared" si="4"/>
        <v>1231693.63</v>
      </c>
      <c r="H26" s="22">
        <f t="shared" si="3"/>
        <v>8830306.370000001</v>
      </c>
    </row>
    <row r="27" spans="1:8" ht="19.5" customHeight="1">
      <c r="A27" s="23" t="s">
        <v>33</v>
      </c>
      <c r="B27" s="26">
        <f aca="true" t="shared" si="5" ref="B27:G27">SUM(B28:B29)</f>
        <v>2660000</v>
      </c>
      <c r="C27" s="26">
        <f t="shared" si="5"/>
        <v>2660000</v>
      </c>
      <c r="D27" s="26">
        <f t="shared" si="5"/>
        <v>610000</v>
      </c>
      <c r="E27" s="26">
        <f t="shared" si="5"/>
        <v>0</v>
      </c>
      <c r="F27" s="26">
        <f t="shared" si="5"/>
        <v>2050000</v>
      </c>
      <c r="G27" s="26">
        <f t="shared" si="5"/>
        <v>0</v>
      </c>
      <c r="H27" s="27">
        <f t="shared" si="3"/>
        <v>2660000</v>
      </c>
    </row>
    <row r="28" spans="1:8" ht="19.5" customHeight="1">
      <c r="A28" s="23" t="s">
        <v>34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>
        <f t="shared" si="3"/>
        <v>0</v>
      </c>
    </row>
    <row r="29" spans="1:8" ht="19.5" customHeight="1">
      <c r="A29" s="23" t="s">
        <v>35</v>
      </c>
      <c r="B29" s="24">
        <v>2660000</v>
      </c>
      <c r="C29" s="24">
        <v>2660000</v>
      </c>
      <c r="D29" s="24">
        <v>610000</v>
      </c>
      <c r="E29" s="24">
        <v>0</v>
      </c>
      <c r="F29" s="24">
        <v>2050000</v>
      </c>
      <c r="G29" s="24">
        <v>0</v>
      </c>
      <c r="H29" s="25">
        <f t="shared" si="3"/>
        <v>2660000</v>
      </c>
    </row>
    <row r="30" spans="1:8" ht="19.5" customHeight="1">
      <c r="A30" s="23" t="s">
        <v>36</v>
      </c>
      <c r="B30" s="24">
        <v>264000</v>
      </c>
      <c r="C30" s="24">
        <v>264000</v>
      </c>
      <c r="D30" s="24">
        <v>44000</v>
      </c>
      <c r="E30" s="24">
        <v>0</v>
      </c>
      <c r="F30" s="24">
        <v>220000</v>
      </c>
      <c r="G30" s="24">
        <v>0</v>
      </c>
      <c r="H30" s="25">
        <f t="shared" si="3"/>
        <v>264000</v>
      </c>
    </row>
    <row r="31" spans="1:8" ht="19.5" customHeight="1">
      <c r="A31" s="23" t="s">
        <v>37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>
        <f t="shared" si="3"/>
        <v>0</v>
      </c>
    </row>
    <row r="32" spans="1:8" ht="19.5" customHeight="1">
      <c r="A32" s="23" t="s">
        <v>38</v>
      </c>
      <c r="B32" s="24">
        <v>7138000</v>
      </c>
      <c r="C32" s="24">
        <v>7138000</v>
      </c>
      <c r="D32" s="24">
        <v>1784500</v>
      </c>
      <c r="E32" s="24">
        <v>205748.84</v>
      </c>
      <c r="F32" s="24">
        <v>5353500</v>
      </c>
      <c r="G32" s="24">
        <v>1231693.63</v>
      </c>
      <c r="H32" s="25">
        <f t="shared" si="3"/>
        <v>5906306.37</v>
      </c>
    </row>
    <row r="33" spans="1:8" ht="19.5" customHeight="1">
      <c r="A33" s="23" t="s">
        <v>39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f t="shared" si="3"/>
        <v>0</v>
      </c>
    </row>
    <row r="34" spans="1:8" ht="19.5" customHeight="1">
      <c r="A34" s="20" t="s">
        <v>40</v>
      </c>
      <c r="B34" s="21">
        <f aca="true" t="shared" si="6" ref="B34:G34">SUM(B9+B26)</f>
        <v>133413000</v>
      </c>
      <c r="C34" s="21">
        <f t="shared" si="6"/>
        <v>133413000</v>
      </c>
      <c r="D34" s="21">
        <f t="shared" si="6"/>
        <v>22275163.290000003</v>
      </c>
      <c r="E34" s="21">
        <f t="shared" si="6"/>
        <v>18154577.150000002</v>
      </c>
      <c r="F34" s="21">
        <f t="shared" si="6"/>
        <v>109198111.33000001</v>
      </c>
      <c r="G34" s="21">
        <f t="shared" si="6"/>
        <v>103431287.99000001</v>
      </c>
      <c r="H34" s="22">
        <f t="shared" si="3"/>
        <v>29981712.00999999</v>
      </c>
    </row>
    <row r="35" spans="1:8" ht="19.5" customHeight="1">
      <c r="A35" s="17" t="s">
        <v>41</v>
      </c>
      <c r="B35" s="28" t="s">
        <v>42</v>
      </c>
      <c r="C35" s="28"/>
      <c r="D35" s="28" t="s">
        <v>69</v>
      </c>
      <c r="E35" s="28"/>
      <c r="F35" s="28" t="s">
        <v>12</v>
      </c>
      <c r="G35" s="28"/>
      <c r="H35" s="29"/>
    </row>
    <row r="36" spans="1:8" ht="19.5" customHeight="1">
      <c r="A36" s="17" t="s">
        <v>43</v>
      </c>
      <c r="B36" s="18" t="s">
        <v>14</v>
      </c>
      <c r="C36" s="18" t="s">
        <v>15</v>
      </c>
      <c r="D36" s="18" t="s">
        <v>44</v>
      </c>
      <c r="E36" s="18" t="s">
        <v>45</v>
      </c>
      <c r="F36" s="18" t="s">
        <v>44</v>
      </c>
      <c r="G36" s="18" t="s">
        <v>45</v>
      </c>
      <c r="H36" s="19" t="s">
        <v>46</v>
      </c>
    </row>
    <row r="37" spans="1:8" ht="19.5" customHeight="1">
      <c r="A37" s="20" t="s">
        <v>47</v>
      </c>
      <c r="B37" s="21">
        <f aca="true" t="shared" si="7" ref="B37:H37">SUM(B38:B41)</f>
        <v>108450586.13</v>
      </c>
      <c r="C37" s="21">
        <f t="shared" si="7"/>
        <v>117557435.12</v>
      </c>
      <c r="D37" s="21">
        <f t="shared" si="7"/>
        <v>15164569.52</v>
      </c>
      <c r="E37" s="21">
        <f t="shared" si="7"/>
        <v>18454050.34</v>
      </c>
      <c r="F37" s="21">
        <f t="shared" si="7"/>
        <v>95851696.42999999</v>
      </c>
      <c r="G37" s="21">
        <f t="shared" si="7"/>
        <v>87285027.99</v>
      </c>
      <c r="H37" s="22">
        <f t="shared" si="7"/>
        <v>21705738.689999998</v>
      </c>
    </row>
    <row r="38" spans="1:8" ht="19.5" customHeight="1">
      <c r="A38" s="23" t="s">
        <v>48</v>
      </c>
      <c r="B38" s="24">
        <v>59784322</v>
      </c>
      <c r="C38" s="24">
        <v>63433822</v>
      </c>
      <c r="D38" s="24">
        <v>10287391.04</v>
      </c>
      <c r="E38" s="24">
        <v>10434227.76</v>
      </c>
      <c r="F38" s="24">
        <v>49795111.91</v>
      </c>
      <c r="G38" s="24">
        <v>48740053.69</v>
      </c>
      <c r="H38" s="25">
        <v>13638710.09</v>
      </c>
    </row>
    <row r="39" spans="1:8" ht="19.5" customHeight="1">
      <c r="A39" s="23" t="s">
        <v>49</v>
      </c>
      <c r="B39" s="24">
        <v>444620</v>
      </c>
      <c r="C39" s="24">
        <v>444620</v>
      </c>
      <c r="D39" s="24">
        <v>42266.05</v>
      </c>
      <c r="E39" s="24">
        <v>34816.5</v>
      </c>
      <c r="F39" s="24">
        <v>281944.47</v>
      </c>
      <c r="G39" s="24">
        <v>265757.98</v>
      </c>
      <c r="H39" s="25">
        <v>162675.53</v>
      </c>
    </row>
    <row r="40" spans="1:8" ht="19.5" customHeight="1">
      <c r="A40" s="23" t="s">
        <v>50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</row>
    <row r="41" spans="1:8" ht="19.5" customHeight="1">
      <c r="A41" s="23" t="s">
        <v>51</v>
      </c>
      <c r="B41" s="24">
        <v>48221644.13</v>
      </c>
      <c r="C41" s="24">
        <v>53678993.12</v>
      </c>
      <c r="D41" s="24">
        <v>4834912.43</v>
      </c>
      <c r="E41" s="24">
        <v>7985006.08</v>
      </c>
      <c r="F41" s="24">
        <v>45774640.05</v>
      </c>
      <c r="G41" s="24">
        <v>38279216.32</v>
      </c>
      <c r="H41" s="25">
        <v>7904353.07</v>
      </c>
    </row>
    <row r="42" spans="1:8" ht="19.5" customHeight="1">
      <c r="A42" s="20" t="s">
        <v>52</v>
      </c>
      <c r="B42" s="21">
        <f aca="true" t="shared" si="8" ref="B42:H42">SUM(B43:B45)+B48</f>
        <v>23910413.87</v>
      </c>
      <c r="C42" s="21">
        <f t="shared" si="8"/>
        <v>26213438.3</v>
      </c>
      <c r="D42" s="21">
        <f t="shared" si="8"/>
        <v>1164298.1400000001</v>
      </c>
      <c r="E42" s="21">
        <f t="shared" si="8"/>
        <v>1672118.62</v>
      </c>
      <c r="F42" s="21">
        <f t="shared" si="8"/>
        <v>11275024.66</v>
      </c>
      <c r="G42" s="21">
        <f t="shared" si="8"/>
        <v>6837397.28</v>
      </c>
      <c r="H42" s="22">
        <f t="shared" si="8"/>
        <v>14938413.64</v>
      </c>
    </row>
    <row r="43" spans="1:8" ht="19.5" customHeight="1">
      <c r="A43" s="23" t="s">
        <v>53</v>
      </c>
      <c r="B43" s="24">
        <v>22733763.87</v>
      </c>
      <c r="C43" s="24">
        <v>25036788.3</v>
      </c>
      <c r="D43" s="24">
        <v>957692.05</v>
      </c>
      <c r="E43" s="24">
        <v>1534787.29</v>
      </c>
      <c r="F43" s="24">
        <v>10339862.81</v>
      </c>
      <c r="G43" s="24">
        <v>5989764.2</v>
      </c>
      <c r="H43" s="25">
        <v>14696925.49</v>
      </c>
    </row>
    <row r="44" spans="1:8" ht="19.5" customHeight="1">
      <c r="A44" s="23" t="s">
        <v>54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5">
        <v>0</v>
      </c>
    </row>
    <row r="45" spans="1:8" ht="19.5" customHeight="1">
      <c r="A45" s="23" t="s">
        <v>60</v>
      </c>
      <c r="B45" s="24">
        <f>B46+B47</f>
        <v>1176650</v>
      </c>
      <c r="C45" s="24">
        <f aca="true" t="shared" si="9" ref="C45:H45">C46+C47</f>
        <v>1176650</v>
      </c>
      <c r="D45" s="24">
        <f t="shared" si="9"/>
        <v>206606.09</v>
      </c>
      <c r="E45" s="24">
        <f t="shared" si="9"/>
        <v>137331.33</v>
      </c>
      <c r="F45" s="24">
        <f t="shared" si="9"/>
        <v>935161.85</v>
      </c>
      <c r="G45" s="24">
        <f t="shared" si="9"/>
        <v>847633.08</v>
      </c>
      <c r="H45" s="25">
        <f t="shared" si="9"/>
        <v>241488.15</v>
      </c>
    </row>
    <row r="46" spans="1:8" ht="19.5" customHeight="1">
      <c r="A46" s="23" t="s">
        <v>61</v>
      </c>
      <c r="B46" s="24">
        <v>950000</v>
      </c>
      <c r="C46" s="24">
        <v>950000</v>
      </c>
      <c r="D46" s="24">
        <v>206606.09</v>
      </c>
      <c r="E46" s="24">
        <v>137331.33</v>
      </c>
      <c r="F46" s="24">
        <v>847988.09</v>
      </c>
      <c r="G46" s="24">
        <v>760459.32</v>
      </c>
      <c r="H46" s="25">
        <v>102011.91</v>
      </c>
    </row>
    <row r="47" spans="1:8" ht="19.5" customHeight="1">
      <c r="A47" s="23" t="s">
        <v>62</v>
      </c>
      <c r="B47" s="24">
        <v>226650</v>
      </c>
      <c r="C47" s="24">
        <v>226650</v>
      </c>
      <c r="D47" s="24">
        <v>0</v>
      </c>
      <c r="E47" s="24">
        <v>0</v>
      </c>
      <c r="F47" s="24">
        <v>87173.76</v>
      </c>
      <c r="G47" s="24">
        <v>87173.76</v>
      </c>
      <c r="H47" s="25">
        <v>139476.24</v>
      </c>
    </row>
    <row r="48" spans="1:8" ht="19.5" customHeight="1">
      <c r="A48" s="23" t="s">
        <v>55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ht="19.5" customHeight="1">
      <c r="A49" s="23" t="s">
        <v>56</v>
      </c>
      <c r="B49" s="24">
        <v>1052000</v>
      </c>
      <c r="C49" s="24">
        <v>652000</v>
      </c>
      <c r="D49" s="30"/>
      <c r="E49" s="30"/>
      <c r="F49" s="30"/>
      <c r="G49" s="30"/>
      <c r="H49" s="31"/>
    </row>
    <row r="50" spans="1:8" ht="19.5" customHeight="1">
      <c r="A50" s="20" t="s">
        <v>57</v>
      </c>
      <c r="B50" s="21">
        <f aca="true" t="shared" si="10" ref="B50:H50">B37+B42</f>
        <v>132361000</v>
      </c>
      <c r="C50" s="21">
        <f t="shared" si="10"/>
        <v>143770873.42000002</v>
      </c>
      <c r="D50" s="21">
        <f t="shared" si="10"/>
        <v>16328867.66</v>
      </c>
      <c r="E50" s="21">
        <f t="shared" si="10"/>
        <v>20126168.96</v>
      </c>
      <c r="F50" s="21">
        <f t="shared" si="10"/>
        <v>107126721.08999999</v>
      </c>
      <c r="G50" s="21">
        <f t="shared" si="10"/>
        <v>94122425.27</v>
      </c>
      <c r="H50" s="22">
        <f t="shared" si="10"/>
        <v>36644152.33</v>
      </c>
    </row>
    <row r="51" spans="1:8" ht="19.5" customHeight="1" thickBot="1">
      <c r="A51" s="32" t="s">
        <v>58</v>
      </c>
      <c r="B51" s="33">
        <f>SUM(B9+B26-B37-B42)</f>
        <v>1052000.0000000037</v>
      </c>
      <c r="C51" s="33">
        <f>SUM(C9+C26-C37-C42)</f>
        <v>-10357873.420000006</v>
      </c>
      <c r="D51" s="33">
        <f>E34-D50</f>
        <v>1825709.490000002</v>
      </c>
      <c r="E51" s="33">
        <f>SUM(E9+E26-E37-E42)</f>
        <v>-1971591.8099999977</v>
      </c>
      <c r="F51" s="33">
        <f>G34-F50</f>
        <v>-3695433.099999979</v>
      </c>
      <c r="G51" s="33">
        <f>G34-G50</f>
        <v>9308862.720000014</v>
      </c>
      <c r="H51" s="34"/>
    </row>
    <row r="52" ht="13.5" thickTop="1"/>
    <row r="53" spans="1:8" ht="12.75">
      <c r="A53" s="4" t="s">
        <v>70</v>
      </c>
      <c r="B53" s="4"/>
      <c r="C53" s="4" t="s">
        <v>63</v>
      </c>
      <c r="D53" s="4"/>
      <c r="E53" s="4"/>
      <c r="F53" s="4" t="s">
        <v>64</v>
      </c>
      <c r="G53" s="4"/>
      <c r="H53" s="4"/>
    </row>
    <row r="54" spans="1:8" ht="12.75">
      <c r="A54" s="4" t="s">
        <v>59</v>
      </c>
      <c r="B54" s="4"/>
      <c r="C54" s="4" t="s">
        <v>0</v>
      </c>
      <c r="D54" s="4"/>
      <c r="E54" s="4"/>
      <c r="F54" s="4" t="s">
        <v>1</v>
      </c>
      <c r="G54" s="4"/>
      <c r="H54" s="4"/>
    </row>
    <row r="55" spans="6:8" ht="12.75">
      <c r="F55" s="4" t="s">
        <v>66</v>
      </c>
      <c r="G55" s="4"/>
      <c r="H55" s="4"/>
    </row>
    <row r="57" ht="12.75">
      <c r="D57" s="3"/>
    </row>
    <row r="58" ht="12.75">
      <c r="D58" s="2"/>
    </row>
  </sheetData>
  <sheetProtection/>
  <mergeCells count="17">
    <mergeCell ref="A1:H1"/>
    <mergeCell ref="A2:H2"/>
    <mergeCell ref="A3:H3"/>
    <mergeCell ref="A6:H6"/>
    <mergeCell ref="F7:H7"/>
    <mergeCell ref="B7:C7"/>
    <mergeCell ref="D7:E7"/>
    <mergeCell ref="A54:B54"/>
    <mergeCell ref="A53:B53"/>
    <mergeCell ref="F35:H35"/>
    <mergeCell ref="F55:H55"/>
    <mergeCell ref="F53:H53"/>
    <mergeCell ref="F54:H54"/>
    <mergeCell ref="C53:E53"/>
    <mergeCell ref="C54:E54"/>
    <mergeCell ref="B35:C35"/>
    <mergeCell ref="D35:E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2013-12-02T18:18:47Z</dcterms:modified>
  <cp:category/>
  <cp:version/>
  <cp:contentType/>
  <cp:contentStatus/>
</cp:coreProperties>
</file>