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2" sheetId="1" r:id="rId1"/>
  </sheets>
  <definedNames>
    <definedName name="_xlnm.Print_Area" localSheetId="0">'3º Bim. 2002'!$A$1:$H$56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<sst xmlns="http://schemas.openxmlformats.org/spreadsheetml/2006/main" count="78" uniqueCount="71">
  <si>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</si>
  <si>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</si>
  <si>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</si>
  <si>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</si>
  <si>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</si>
  <si>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</si>
  <si>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</si>
  <si>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</si>
  <si>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</si>
  <si>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</si>
  <si>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</si>
  <si>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</si>
  <si>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</si>
  <si>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</si>
  <si>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</si>
  <si>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</si>
  <si>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</si>
  <si>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</si>
  <si>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</si>
  <si>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</si>
  <si>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</si>
  <si>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</si>
  <si>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</si>
  <si>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</si>
  <si>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</si>
  <si>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</si>
  <si>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</si>
  <si>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</si>
  <si>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</si>
  <si>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</si>
  <si>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</si>
  <si>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</si>
  <si>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</si>
  <si>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</si>
  <si>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</si>
  <si>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</si>
  <si>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</si>
  <si>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</si>
  <si>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</si>
  <si>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</si>
  <si>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</si>
  <si>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</si>
  <si>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</si>
  <si>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</si>
  <si>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</si>
  <si>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</si>
  <si>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</si>
  <si>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</si>
  <si>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</si>
  <si>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</si>
  <si>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</si>
  <si>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</si>
  <si>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</si>
  <si>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</si>
  <si>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</si>
  <si>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</si>
  <si>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</si>
  <si>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</si>
  <si>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</si>
  <si>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</si>
  <si>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</si>
  <si>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</si>
  <si>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</si>
  <si>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</si>
  <si>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CRC SP 173.493</t>
  </si>
  <si>
    <t>(-) Contas Redutoras (ICMS,FPM,IPI Exp)</t>
  </si>
  <si>
    <t>José Roberto Trícoli</t>
  </si>
  <si>
    <t>3º BIMESTRE DE 2002</t>
  </si>
  <si>
    <t>3º BIMESTRE</t>
  </si>
  <si>
    <t>Wilson Roberto V. Antunes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</si>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</sst>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43" fontId="22" fillId="25" borderId="10" xfId="53" applyFont="1" applyFill="1" applyBorder="1" applyAlignment="1" applyProtection="1">
      <alignment vertical="center"/>
      <protection hidden="1"/>
    </xf>
    <xf numFmtId="43" fontId="22" fillId="25" borderId="11" xfId="53" applyFont="1" applyFill="1" applyBorder="1" applyAlignment="1" applyProtection="1">
      <alignment vertical="center"/>
      <protection hidden="1"/>
    </xf>
    <xf numFmtId="43" fontId="22" fillId="25" borderId="12" xfId="53" applyFont="1" applyFill="1" applyBorder="1" applyAlignment="1" applyProtection="1">
      <alignment vertical="center"/>
      <protection hidden="1"/>
    </xf>
    <xf numFmtId="43" fontId="23" fillId="26" borderId="10" xfId="53" applyFont="1" applyFill="1" applyBorder="1" applyAlignment="1" applyProtection="1">
      <alignment vertical="center"/>
      <protection hidden="1"/>
    </xf>
    <xf numFmtId="43" fontId="23" fillId="26" borderId="13" xfId="53" applyFont="1" applyFill="1" applyBorder="1" applyAlignment="1" applyProtection="1">
      <alignment vertical="center"/>
      <protection hidden="1"/>
    </xf>
    <xf numFmtId="0" fontId="23" fillId="26" borderId="14" xfId="49" applyFont="1" applyFill="1" applyBorder="1" applyAlignment="1" applyProtection="1">
      <alignment horizontal="center" vertical="center"/>
      <protection hidden="1"/>
    </xf>
    <xf numFmtId="0" fontId="23" fillId="26" borderId="15" xfId="49" applyFont="1" applyFill="1" applyBorder="1" applyAlignment="1" applyProtection="1">
      <alignment horizontal="center" vertical="center"/>
      <protection hidden="1"/>
    </xf>
    <xf numFmtId="0" fontId="33" fillId="24" borderId="14" xfId="49" applyFont="1" applyFill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workbookViewId="0" topLeftCell="A37">
      <selection activeCell="F55" sqref="F55:H5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8" t="s">
        <v>5</v>
      </c>
      <c r="B1" s="28"/>
      <c r="C1" s="28"/>
      <c r="D1" s="28"/>
      <c r="E1" s="28"/>
      <c r="F1" s="28"/>
      <c r="G1" s="28"/>
      <c r="H1" s="28"/>
    </row>
    <row r="2" spans="1:8" ht="15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8">
      <c r="A3" s="30" t="s">
        <v>7</v>
      </c>
      <c r="B3" s="30"/>
      <c r="C3" s="30"/>
      <c r="D3" s="30"/>
      <c r="E3" s="30"/>
      <c r="F3" s="30"/>
      <c r="G3" s="30"/>
      <c r="H3" s="30"/>
    </row>
    <row r="4" spans="1:8" ht="15.75">
      <c r="A4" s="19" t="s">
        <v>63</v>
      </c>
      <c r="B4" s="20"/>
      <c r="C4" s="21"/>
      <c r="D4" s="21"/>
      <c r="E4" s="21"/>
      <c r="F4" s="21"/>
      <c r="G4" s="21"/>
      <c r="H4" s="21"/>
    </row>
    <row r="5" spans="1:8" ht="18">
      <c r="A5" s="19" t="s">
        <v>67</v>
      </c>
      <c r="B5" s="3"/>
      <c r="C5" s="4"/>
      <c r="D5" s="4"/>
      <c r="E5" s="4"/>
      <c r="F5" s="4"/>
      <c r="G5" s="4"/>
      <c r="H5" s="4"/>
    </row>
    <row r="6" spans="1:8" ht="13.5" thickBot="1">
      <c r="A6" s="31" t="s">
        <v>8</v>
      </c>
      <c r="B6" s="31"/>
      <c r="C6" s="31"/>
      <c r="D6" s="31"/>
      <c r="E6" s="31"/>
      <c r="F6" s="31"/>
      <c r="G6" s="31"/>
      <c r="H6" s="31"/>
    </row>
    <row r="7" spans="1:8" ht="19.5" customHeight="1" thickTop="1">
      <c r="A7" s="17" t="s">
        <v>9</v>
      </c>
      <c r="B7" s="32" t="s">
        <v>10</v>
      </c>
      <c r="C7" s="32"/>
      <c r="D7" s="32" t="s">
        <v>68</v>
      </c>
      <c r="E7" s="32"/>
      <c r="F7" s="32" t="s">
        <v>11</v>
      </c>
      <c r="G7" s="32"/>
      <c r="H7" s="33"/>
    </row>
    <row r="8" spans="1:8" ht="19.5" customHeight="1">
      <c r="A8" s="16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15</v>
      </c>
      <c r="G8" s="7" t="s">
        <v>17</v>
      </c>
      <c r="H8" s="8" t="s">
        <v>18</v>
      </c>
    </row>
    <row r="9" spans="1:10" ht="19.5" customHeight="1">
      <c r="A9" s="14" t="s">
        <v>19</v>
      </c>
      <c r="B9" s="12">
        <f aca="true" t="shared" si="0" ref="B9:G9">SUM(B10+B18+B19+B20+B21+B22+B23+B24+B25)</f>
        <v>77779000</v>
      </c>
      <c r="C9" s="12">
        <f t="shared" si="0"/>
        <v>77779000</v>
      </c>
      <c r="D9" s="12">
        <f t="shared" si="0"/>
        <v>12963166.7</v>
      </c>
      <c r="E9" s="12">
        <f t="shared" si="0"/>
        <v>12756205.780000001</v>
      </c>
      <c r="F9" s="12">
        <f t="shared" si="0"/>
        <v>38889500.06</v>
      </c>
      <c r="G9" s="12">
        <f t="shared" si="0"/>
        <v>42494044.82000001</v>
      </c>
      <c r="H9" s="12">
        <f>C9-G9</f>
        <v>35284955.17999999</v>
      </c>
      <c r="J9" s="23"/>
    </row>
    <row r="10" spans="1:10" ht="19.5" customHeight="1">
      <c r="A10" s="18" t="s">
        <v>20</v>
      </c>
      <c r="B10" s="5">
        <f aca="true" t="shared" si="1" ref="B10:G10">SUM(B11+B16+B17)</f>
        <v>29888200</v>
      </c>
      <c r="C10" s="5">
        <f t="shared" si="1"/>
        <v>29888200</v>
      </c>
      <c r="D10" s="5">
        <v>4981366.68</v>
      </c>
      <c r="E10" s="5">
        <f t="shared" si="1"/>
        <v>4221540.1</v>
      </c>
      <c r="F10" s="5">
        <v>14944100.04</v>
      </c>
      <c r="G10" s="5">
        <f t="shared" si="1"/>
        <v>13150822.600000001</v>
      </c>
      <c r="H10" s="5">
        <f>C10-G10</f>
        <v>16737377.399999999</v>
      </c>
      <c r="J10" s="23"/>
    </row>
    <row r="11" spans="1:10" ht="19.5" customHeight="1">
      <c r="A11" s="18" t="s">
        <v>21</v>
      </c>
      <c r="B11" s="5">
        <f aca="true" t="shared" si="2" ref="B11:G11">SUM(B12:B15)</f>
        <v>21650600</v>
      </c>
      <c r="C11" s="5">
        <f t="shared" si="2"/>
        <v>21650600</v>
      </c>
      <c r="D11" s="5">
        <v>3608433.34</v>
      </c>
      <c r="E11" s="5">
        <f t="shared" si="2"/>
        <v>3785991.82</v>
      </c>
      <c r="F11" s="5">
        <v>10825300</v>
      </c>
      <c r="G11" s="5">
        <f t="shared" si="2"/>
        <v>11807951.510000002</v>
      </c>
      <c r="H11" s="5">
        <f aca="true" t="shared" si="3" ref="H11:H25">C11-G11</f>
        <v>9842648.489999998</v>
      </c>
      <c r="J11" s="23"/>
    </row>
    <row r="12" spans="1:10" ht="19.5" customHeight="1">
      <c r="A12" s="18" t="s">
        <v>1</v>
      </c>
      <c r="B12" s="5">
        <v>15050000</v>
      </c>
      <c r="C12" s="5">
        <v>15050000</v>
      </c>
      <c r="D12" s="5">
        <v>2508333.32</v>
      </c>
      <c r="E12" s="5">
        <v>2548113.61</v>
      </c>
      <c r="F12" s="5">
        <v>7525000.02</v>
      </c>
      <c r="G12" s="5">
        <v>8577625.61</v>
      </c>
      <c r="H12" s="5">
        <f t="shared" si="3"/>
        <v>6472374.390000001</v>
      </c>
      <c r="J12" s="23"/>
    </row>
    <row r="13" spans="1:10" ht="19.5" customHeight="1">
      <c r="A13" s="18" t="s">
        <v>2</v>
      </c>
      <c r="B13" s="5">
        <v>3531600</v>
      </c>
      <c r="C13" s="5">
        <v>3531600</v>
      </c>
      <c r="D13" s="5">
        <v>588600</v>
      </c>
      <c r="E13" s="5">
        <v>746534.6</v>
      </c>
      <c r="F13" s="5">
        <v>1765800</v>
      </c>
      <c r="G13" s="5">
        <v>1923684.46</v>
      </c>
      <c r="H13" s="5">
        <f t="shared" si="3"/>
        <v>1607915.54</v>
      </c>
      <c r="J13" s="23"/>
    </row>
    <row r="14" spans="1:10" ht="19.5" customHeight="1">
      <c r="A14" s="18" t="s">
        <v>3</v>
      </c>
      <c r="B14" s="5">
        <v>1935000</v>
      </c>
      <c r="C14" s="5">
        <v>1935000</v>
      </c>
      <c r="D14" s="5">
        <v>322500</v>
      </c>
      <c r="E14" s="5">
        <v>313127.67</v>
      </c>
      <c r="F14" s="5">
        <v>967500</v>
      </c>
      <c r="G14" s="5">
        <v>804725.55</v>
      </c>
      <c r="H14" s="5">
        <f t="shared" si="3"/>
        <v>1130274.45</v>
      </c>
      <c r="J14" s="23"/>
    </row>
    <row r="15" spans="1:10" ht="19.5" customHeight="1">
      <c r="A15" s="18" t="s">
        <v>4</v>
      </c>
      <c r="B15" s="5">
        <v>1134000</v>
      </c>
      <c r="C15" s="5">
        <v>1134000</v>
      </c>
      <c r="D15" s="5">
        <v>189000</v>
      </c>
      <c r="E15" s="5">
        <v>178215.94</v>
      </c>
      <c r="F15" s="5">
        <v>567000</v>
      </c>
      <c r="G15" s="5">
        <v>501915.89</v>
      </c>
      <c r="H15" s="5">
        <f t="shared" si="3"/>
        <v>632084.11</v>
      </c>
      <c r="J15" s="23"/>
    </row>
    <row r="16" spans="1:10" ht="19.5" customHeight="1">
      <c r="A16" s="18" t="s">
        <v>22</v>
      </c>
      <c r="B16" s="5">
        <v>4587600</v>
      </c>
      <c r="C16" s="5">
        <v>4587600</v>
      </c>
      <c r="D16" s="5">
        <v>764600</v>
      </c>
      <c r="E16" s="5">
        <v>292487.64</v>
      </c>
      <c r="F16" s="5">
        <v>2293800</v>
      </c>
      <c r="G16" s="5">
        <v>967423.12</v>
      </c>
      <c r="H16" s="5">
        <f t="shared" si="3"/>
        <v>3620176.88</v>
      </c>
      <c r="J16" s="23"/>
    </row>
    <row r="17" spans="1:10" ht="19.5" customHeight="1">
      <c r="A17" s="18" t="s">
        <v>23</v>
      </c>
      <c r="B17" s="5">
        <v>3650000</v>
      </c>
      <c r="C17" s="5">
        <v>3650000</v>
      </c>
      <c r="D17" s="5">
        <v>608333.32</v>
      </c>
      <c r="E17" s="5">
        <v>143060.64</v>
      </c>
      <c r="F17" s="5">
        <v>1825000</v>
      </c>
      <c r="G17" s="5">
        <v>375447.97</v>
      </c>
      <c r="H17" s="5">
        <f t="shared" si="3"/>
        <v>3274552.0300000003</v>
      </c>
      <c r="J17" s="23"/>
    </row>
    <row r="18" spans="1:10" ht="19.5" customHeight="1">
      <c r="A18" s="18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3"/>
        <v>0</v>
      </c>
      <c r="J18" s="23"/>
    </row>
    <row r="19" spans="1:10" ht="19.5" customHeight="1">
      <c r="A19" s="18" t="s">
        <v>25</v>
      </c>
      <c r="B19" s="5">
        <v>765500</v>
      </c>
      <c r="C19" s="5">
        <v>765500</v>
      </c>
      <c r="D19" s="5">
        <v>127583.34</v>
      </c>
      <c r="E19" s="5">
        <v>220535.75</v>
      </c>
      <c r="F19" s="5">
        <v>382750</v>
      </c>
      <c r="G19" s="5">
        <v>776236.49</v>
      </c>
      <c r="H19" s="5">
        <f t="shared" si="3"/>
        <v>-10736.48999999999</v>
      </c>
      <c r="J19" s="23"/>
    </row>
    <row r="20" spans="1:10" ht="19.5" customHeight="1">
      <c r="A20" s="18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3"/>
        <v>0</v>
      </c>
      <c r="J20" s="23"/>
    </row>
    <row r="21" spans="1:10" ht="19.5" customHeight="1">
      <c r="A21" s="18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3"/>
        <v>0</v>
      </c>
      <c r="J21" s="23"/>
    </row>
    <row r="22" spans="1:10" ht="19.5" customHeight="1">
      <c r="A22" s="18" t="s">
        <v>28</v>
      </c>
      <c r="B22" s="5">
        <v>11000000</v>
      </c>
      <c r="C22" s="5">
        <v>11000000</v>
      </c>
      <c r="D22" s="5">
        <v>1833333.34</v>
      </c>
      <c r="E22" s="5">
        <v>2097493.18</v>
      </c>
      <c r="F22" s="5">
        <v>5500000</v>
      </c>
      <c r="G22" s="5">
        <v>5465979.61</v>
      </c>
      <c r="H22" s="5">
        <f t="shared" si="3"/>
        <v>5534020.39</v>
      </c>
      <c r="J22" s="23"/>
    </row>
    <row r="23" spans="1:10" ht="19.5" customHeight="1">
      <c r="A23" s="18" t="s">
        <v>29</v>
      </c>
      <c r="B23" s="5">
        <v>32740400</v>
      </c>
      <c r="C23" s="5">
        <v>32740400</v>
      </c>
      <c r="D23" s="5">
        <v>5456733.34</v>
      </c>
      <c r="E23" s="5">
        <v>5708128.4</v>
      </c>
      <c r="F23" s="5">
        <v>16370200</v>
      </c>
      <c r="G23" s="5">
        <v>20722959.98</v>
      </c>
      <c r="H23" s="5">
        <f t="shared" si="3"/>
        <v>12017440.02</v>
      </c>
      <c r="J23" s="23"/>
    </row>
    <row r="24" spans="1:10" ht="19.5" customHeight="1">
      <c r="A24" s="18" t="s">
        <v>65</v>
      </c>
      <c r="B24" s="5">
        <v>-3170000</v>
      </c>
      <c r="C24" s="5">
        <v>-3170000</v>
      </c>
      <c r="D24" s="5">
        <v>-528333.34</v>
      </c>
      <c r="E24" s="5">
        <v>-584520.86</v>
      </c>
      <c r="F24" s="5">
        <v>-1585000</v>
      </c>
      <c r="G24" s="5">
        <v>-1835608.1</v>
      </c>
      <c r="H24" s="5">
        <f>G24-C24</f>
        <v>1334391.9</v>
      </c>
      <c r="J24" s="23"/>
    </row>
    <row r="25" spans="1:10" ht="19.5" customHeight="1">
      <c r="A25" s="18" t="s">
        <v>30</v>
      </c>
      <c r="B25" s="5">
        <v>6554900</v>
      </c>
      <c r="C25" s="5">
        <v>6554900</v>
      </c>
      <c r="D25" s="5">
        <v>1092483.34</v>
      </c>
      <c r="E25" s="5">
        <v>1093029.21</v>
      </c>
      <c r="F25" s="5">
        <v>3277450.02</v>
      </c>
      <c r="G25" s="5">
        <v>4213654.24</v>
      </c>
      <c r="H25" s="5">
        <f t="shared" si="3"/>
        <v>2341245.76</v>
      </c>
      <c r="J25" s="23"/>
    </row>
    <row r="26" spans="1:8" ht="19.5" customHeight="1">
      <c r="A26" s="14" t="s">
        <v>31</v>
      </c>
      <c r="B26" s="12">
        <f aca="true" t="shared" si="4" ref="B26:H26">SUM(B27+B30+B31+B32+B33)</f>
        <v>8840000</v>
      </c>
      <c r="C26" s="12">
        <f t="shared" si="4"/>
        <v>8840000</v>
      </c>
      <c r="D26" s="12">
        <v>1473333.35</v>
      </c>
      <c r="E26" s="12">
        <f t="shared" si="4"/>
        <v>323644.98</v>
      </c>
      <c r="F26" s="12">
        <v>4419999.99</v>
      </c>
      <c r="G26" s="12">
        <f t="shared" si="4"/>
        <v>1141102.49</v>
      </c>
      <c r="H26" s="12">
        <f t="shared" si="4"/>
        <v>7698897.51</v>
      </c>
    </row>
    <row r="27" spans="1:8" ht="19.5" customHeight="1">
      <c r="A27" s="18" t="s">
        <v>32</v>
      </c>
      <c r="B27" s="22">
        <f aca="true" t="shared" si="5" ref="B27:H27">SUM(B28:B29)</f>
        <v>3800000</v>
      </c>
      <c r="C27" s="22">
        <f t="shared" si="5"/>
        <v>3800000</v>
      </c>
      <c r="D27" s="22">
        <f t="shared" si="5"/>
        <v>633333.34</v>
      </c>
      <c r="E27" s="22">
        <f t="shared" si="5"/>
        <v>224639.21</v>
      </c>
      <c r="F27" s="22">
        <f t="shared" si="5"/>
        <v>1900000</v>
      </c>
      <c r="G27" s="22">
        <f t="shared" si="5"/>
        <v>401447.83</v>
      </c>
      <c r="H27" s="22">
        <f t="shared" si="5"/>
        <v>3398552.17</v>
      </c>
    </row>
    <row r="28" spans="1:8" ht="19.5" customHeight="1">
      <c r="A28" s="18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aca="true" t="shared" si="6" ref="H28:H33">C28-G28</f>
        <v>0</v>
      </c>
    </row>
    <row r="29" spans="1:8" ht="19.5" customHeight="1">
      <c r="A29" s="18" t="s">
        <v>34</v>
      </c>
      <c r="B29" s="5">
        <v>3800000</v>
      </c>
      <c r="C29" s="5">
        <v>3800000</v>
      </c>
      <c r="D29" s="5">
        <v>633333.34</v>
      </c>
      <c r="E29" s="5">
        <v>224639.21</v>
      </c>
      <c r="F29" s="5">
        <v>1900000</v>
      </c>
      <c r="G29" s="5">
        <v>401447.83</v>
      </c>
      <c r="H29" s="5">
        <f t="shared" si="6"/>
        <v>3398552.17</v>
      </c>
    </row>
    <row r="30" spans="1:8" ht="19.5" customHeight="1">
      <c r="A30" s="18" t="s">
        <v>35</v>
      </c>
      <c r="B30" s="5">
        <v>200000</v>
      </c>
      <c r="C30" s="5">
        <v>200000</v>
      </c>
      <c r="D30" s="5">
        <v>33333.34</v>
      </c>
      <c r="E30" s="5"/>
      <c r="F30" s="5">
        <v>100000</v>
      </c>
      <c r="G30" s="5"/>
      <c r="H30" s="5">
        <f t="shared" si="6"/>
        <v>200000</v>
      </c>
    </row>
    <row r="31" spans="1:8" ht="19.5" customHeight="1">
      <c r="A31" s="18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6"/>
        <v>0</v>
      </c>
    </row>
    <row r="32" spans="1:8" ht="19.5" customHeight="1">
      <c r="A32" s="18" t="s">
        <v>37</v>
      </c>
      <c r="B32" s="5">
        <v>4840000</v>
      </c>
      <c r="C32" s="5">
        <v>4840000</v>
      </c>
      <c r="D32" s="5">
        <v>806666.66</v>
      </c>
      <c r="E32" s="5">
        <v>99005.77</v>
      </c>
      <c r="F32" s="5">
        <v>2419999.98</v>
      </c>
      <c r="G32" s="5">
        <v>739654.66</v>
      </c>
      <c r="H32" s="5">
        <f t="shared" si="6"/>
        <v>4100345.34</v>
      </c>
    </row>
    <row r="33" spans="1:8" ht="19.5" customHeight="1">
      <c r="A33" s="18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6"/>
        <v>0</v>
      </c>
    </row>
    <row r="34" spans="1:8" ht="19.5" customHeight="1">
      <c r="A34" s="14" t="s">
        <v>39</v>
      </c>
      <c r="B34" s="12">
        <f aca="true" t="shared" si="7" ref="B34:H34">SUM(B9+B26)</f>
        <v>86619000</v>
      </c>
      <c r="C34" s="12">
        <f t="shared" si="7"/>
        <v>86619000</v>
      </c>
      <c r="D34" s="12">
        <v>14436500</v>
      </c>
      <c r="E34" s="12">
        <f t="shared" si="7"/>
        <v>13079850.760000002</v>
      </c>
      <c r="F34" s="12">
        <v>43309500</v>
      </c>
      <c r="G34" s="12">
        <f t="shared" si="7"/>
        <v>43635147.31000001</v>
      </c>
      <c r="H34" s="12">
        <f t="shared" si="7"/>
        <v>42983852.68999999</v>
      </c>
    </row>
    <row r="35" spans="1:8" ht="19.5" customHeight="1">
      <c r="A35" s="16" t="s">
        <v>40</v>
      </c>
      <c r="B35" s="26" t="s">
        <v>41</v>
      </c>
      <c r="C35" s="26"/>
      <c r="D35" s="26" t="s">
        <v>68</v>
      </c>
      <c r="E35" s="26"/>
      <c r="F35" s="26" t="s">
        <v>11</v>
      </c>
      <c r="G35" s="26"/>
      <c r="H35" s="27"/>
    </row>
    <row r="36" spans="1:8" ht="19.5" customHeight="1">
      <c r="A36" s="16" t="s">
        <v>42</v>
      </c>
      <c r="B36" s="7" t="s">
        <v>13</v>
      </c>
      <c r="C36" s="7" t="s">
        <v>14</v>
      </c>
      <c r="D36" s="7" t="s">
        <v>43</v>
      </c>
      <c r="E36" s="7" t="s">
        <v>44</v>
      </c>
      <c r="F36" s="7" t="s">
        <v>43</v>
      </c>
      <c r="G36" s="7" t="s">
        <v>44</v>
      </c>
      <c r="H36" s="8" t="s">
        <v>45</v>
      </c>
    </row>
    <row r="37" spans="1:8" ht="19.5" customHeight="1">
      <c r="A37" s="14" t="s">
        <v>46</v>
      </c>
      <c r="B37" s="12">
        <f aca="true" t="shared" si="8" ref="B37:H37">SUM(B38:B41)</f>
        <v>63976590</v>
      </c>
      <c r="C37" s="12">
        <f t="shared" si="8"/>
        <v>70015590</v>
      </c>
      <c r="D37" s="12">
        <f t="shared" si="8"/>
        <v>11567325.52</v>
      </c>
      <c r="E37" s="12">
        <f t="shared" si="8"/>
        <v>11692479.63</v>
      </c>
      <c r="F37" s="12">
        <f t="shared" si="8"/>
        <v>37098663.349999994</v>
      </c>
      <c r="G37" s="12">
        <f t="shared" si="8"/>
        <v>30500054.93</v>
      </c>
      <c r="H37" s="12">
        <f t="shared" si="8"/>
        <v>32916926.650000002</v>
      </c>
    </row>
    <row r="38" spans="1:8" ht="19.5" customHeight="1">
      <c r="A38" s="18" t="s">
        <v>47</v>
      </c>
      <c r="B38" s="5">
        <v>37000400</v>
      </c>
      <c r="C38" s="5">
        <v>37420400</v>
      </c>
      <c r="D38" s="5">
        <v>6653082.61</v>
      </c>
      <c r="E38" s="5">
        <v>6591942.32</v>
      </c>
      <c r="F38" s="5">
        <v>19014184.83</v>
      </c>
      <c r="G38" s="5">
        <v>18363190.99</v>
      </c>
      <c r="H38" s="6">
        <f>C38-F38</f>
        <v>18406215.17</v>
      </c>
    </row>
    <row r="39" spans="1:8" ht="19.5" customHeight="1">
      <c r="A39" s="18" t="s">
        <v>48</v>
      </c>
      <c r="B39" s="5">
        <v>520000</v>
      </c>
      <c r="C39" s="5">
        <v>520000</v>
      </c>
      <c r="D39" s="5">
        <v>72788.58</v>
      </c>
      <c r="E39" s="5">
        <v>72597.83</v>
      </c>
      <c r="F39" s="5">
        <v>235675.21</v>
      </c>
      <c r="G39" s="5">
        <v>210831.12</v>
      </c>
      <c r="H39" s="6">
        <f aca="true" t="shared" si="9" ref="H39:H48">C39-F39</f>
        <v>284324.79000000004</v>
      </c>
    </row>
    <row r="40" spans="1:8" ht="19.5" customHeight="1">
      <c r="A40" s="18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f t="shared" si="9"/>
        <v>0</v>
      </c>
    </row>
    <row r="41" spans="1:8" ht="19.5" customHeight="1">
      <c r="A41" s="18" t="s">
        <v>50</v>
      </c>
      <c r="B41" s="5">
        <v>26456190</v>
      </c>
      <c r="C41" s="5">
        <v>32075190</v>
      </c>
      <c r="D41" s="5">
        <v>4841454.33</v>
      </c>
      <c r="E41" s="5">
        <v>5027939.48</v>
      </c>
      <c r="F41" s="5">
        <v>17848803.31</v>
      </c>
      <c r="G41" s="5">
        <v>11926032.82</v>
      </c>
      <c r="H41" s="6">
        <f t="shared" si="9"/>
        <v>14226386.690000001</v>
      </c>
    </row>
    <row r="42" spans="1:8" ht="19.5" customHeight="1">
      <c r="A42" s="14" t="s">
        <v>51</v>
      </c>
      <c r="B42" s="12">
        <f aca="true" t="shared" si="10" ref="B42:H42">SUM(B43:B45)+B48</f>
        <v>21791000</v>
      </c>
      <c r="C42" s="12">
        <f t="shared" si="10"/>
        <v>22708900</v>
      </c>
      <c r="D42" s="12">
        <f t="shared" si="10"/>
        <v>726441.41</v>
      </c>
      <c r="E42" s="12">
        <f t="shared" si="10"/>
        <v>1556220.79</v>
      </c>
      <c r="F42" s="12">
        <f t="shared" si="10"/>
        <v>10021179.29</v>
      </c>
      <c r="G42" s="12">
        <f t="shared" si="10"/>
        <v>3521388.3999999994</v>
      </c>
      <c r="H42" s="12">
        <f t="shared" si="10"/>
        <v>12687720.709999999</v>
      </c>
    </row>
    <row r="43" spans="1:8" ht="19.5" customHeight="1">
      <c r="A43" s="18" t="s">
        <v>52</v>
      </c>
      <c r="B43" s="5">
        <v>19217000</v>
      </c>
      <c r="C43" s="5">
        <v>20084900</v>
      </c>
      <c r="D43" s="5">
        <v>648134.3</v>
      </c>
      <c r="E43" s="5">
        <v>1187913.68</v>
      </c>
      <c r="F43" s="5">
        <v>7798272.28</v>
      </c>
      <c r="G43" s="5">
        <v>2226657.59</v>
      </c>
      <c r="H43" s="6">
        <f t="shared" si="9"/>
        <v>12286627.719999999</v>
      </c>
    </row>
    <row r="44" spans="1:8" ht="19.5" customHeight="1">
      <c r="A44" s="18" t="s">
        <v>53</v>
      </c>
      <c r="B44" s="5">
        <v>200000</v>
      </c>
      <c r="C44" s="5">
        <v>250000</v>
      </c>
      <c r="D44" s="5">
        <v>0</v>
      </c>
      <c r="E44" s="5">
        <v>0</v>
      </c>
      <c r="F44" s="5">
        <v>230323.81</v>
      </c>
      <c r="G44" s="5">
        <v>172147.61</v>
      </c>
      <c r="H44" s="6">
        <f t="shared" si="9"/>
        <v>19676.190000000002</v>
      </c>
    </row>
    <row r="45" spans="1:8" ht="19.5" customHeight="1">
      <c r="A45" s="18" t="s">
        <v>59</v>
      </c>
      <c r="B45" s="5">
        <f aca="true" t="shared" si="11" ref="B45:H45">SUM(B46:B47)</f>
        <v>2374000</v>
      </c>
      <c r="C45" s="5">
        <f t="shared" si="11"/>
        <v>2374000</v>
      </c>
      <c r="D45" s="5">
        <f t="shared" si="11"/>
        <v>78307.11</v>
      </c>
      <c r="E45" s="5">
        <f t="shared" si="11"/>
        <v>368307.11</v>
      </c>
      <c r="F45" s="5">
        <f t="shared" si="11"/>
        <v>1992583.2</v>
      </c>
      <c r="G45" s="5">
        <f t="shared" si="11"/>
        <v>1122583.2</v>
      </c>
      <c r="H45" s="5">
        <f t="shared" si="11"/>
        <v>381416.80000000005</v>
      </c>
    </row>
    <row r="46" spans="1:8" ht="19.5" customHeight="1">
      <c r="A46" s="18" t="s">
        <v>60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f t="shared" si="9"/>
        <v>0</v>
      </c>
    </row>
    <row r="47" spans="1:8" ht="19.5" customHeight="1">
      <c r="A47" s="18" t="s">
        <v>61</v>
      </c>
      <c r="B47" s="5">
        <v>2374000</v>
      </c>
      <c r="C47" s="5">
        <v>2374000</v>
      </c>
      <c r="D47" s="5">
        <v>78307.11</v>
      </c>
      <c r="E47" s="5">
        <v>368307.11</v>
      </c>
      <c r="F47" s="5">
        <v>1992583.2</v>
      </c>
      <c r="G47" s="5">
        <v>1122583.2</v>
      </c>
      <c r="H47" s="6">
        <f t="shared" si="9"/>
        <v>381416.80000000005</v>
      </c>
    </row>
    <row r="48" spans="1:8" ht="19.5" customHeight="1">
      <c r="A48" s="18" t="s">
        <v>54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f t="shared" si="9"/>
        <v>0</v>
      </c>
    </row>
    <row r="49" spans="1:8" ht="19.5" customHeight="1">
      <c r="A49" s="18" t="s">
        <v>55</v>
      </c>
      <c r="B49" s="5">
        <v>851410</v>
      </c>
      <c r="C49" s="5">
        <v>851410</v>
      </c>
      <c r="D49" s="9"/>
      <c r="E49" s="9"/>
      <c r="F49" s="9"/>
      <c r="G49" s="9"/>
      <c r="H49" s="10"/>
    </row>
    <row r="50" spans="1:8" ht="19.5" customHeight="1">
      <c r="A50" s="14" t="s">
        <v>56</v>
      </c>
      <c r="B50" s="12">
        <f aca="true" t="shared" si="12" ref="B50:H50">SUM(B37+B42)</f>
        <v>85767590</v>
      </c>
      <c r="C50" s="12">
        <f t="shared" si="12"/>
        <v>92724490</v>
      </c>
      <c r="D50" s="12">
        <f t="shared" si="12"/>
        <v>12293766.93</v>
      </c>
      <c r="E50" s="12">
        <f t="shared" si="12"/>
        <v>13248700.420000002</v>
      </c>
      <c r="F50" s="12">
        <f t="shared" si="12"/>
        <v>47119842.63999999</v>
      </c>
      <c r="G50" s="12">
        <f t="shared" si="12"/>
        <v>34021443.33</v>
      </c>
      <c r="H50" s="12">
        <f t="shared" si="12"/>
        <v>45604647.36</v>
      </c>
    </row>
    <row r="51" spans="1:8" ht="19.5" customHeight="1" thickBot="1">
      <c r="A51" s="15" t="s">
        <v>57</v>
      </c>
      <c r="B51" s="13">
        <f aca="true" t="shared" si="13" ref="B51:G51">SUM(B9+B26-B37-B42)</f>
        <v>851410</v>
      </c>
      <c r="C51" s="13">
        <f t="shared" si="13"/>
        <v>-6105490</v>
      </c>
      <c r="D51" s="13">
        <f>E34-D50</f>
        <v>786083.8300000019</v>
      </c>
      <c r="E51" s="13">
        <f t="shared" si="13"/>
        <v>-168849.65999999922</v>
      </c>
      <c r="F51" s="13">
        <f>G34-F50</f>
        <v>-3484695.3299999833</v>
      </c>
      <c r="G51" s="13">
        <f t="shared" si="13"/>
        <v>9613703.980000012</v>
      </c>
      <c r="H51" s="11"/>
    </row>
    <row r="52" ht="13.5" thickTop="1"/>
    <row r="53" spans="1:8" ht="12.75">
      <c r="A53" s="2" t="s">
        <v>66</v>
      </c>
      <c r="B53" s="25" t="s">
        <v>69</v>
      </c>
      <c r="C53" s="25"/>
      <c r="D53" s="25"/>
      <c r="E53" s="25"/>
      <c r="F53" s="25" t="s">
        <v>62</v>
      </c>
      <c r="G53" s="25"/>
      <c r="H53" s="25"/>
    </row>
    <row r="54" spans="1:8" ht="12.75">
      <c r="A54" s="2" t="s">
        <v>58</v>
      </c>
      <c r="B54" s="25" t="s">
        <v>0</v>
      </c>
      <c r="C54" s="25"/>
      <c r="D54" s="25"/>
      <c r="E54" s="25"/>
      <c r="F54" s="25" t="s">
        <v>70</v>
      </c>
      <c r="G54" s="25"/>
      <c r="H54" s="25"/>
    </row>
    <row r="55" spans="6:8" ht="12.75">
      <c r="F55" s="25" t="s">
        <v>64</v>
      </c>
      <c r="G55" s="25"/>
      <c r="H55" s="25"/>
    </row>
    <row r="57" ht="12.75">
      <c r="D57" s="24"/>
    </row>
    <row r="58" ht="12.75">
      <c r="D58" s="23"/>
    </row>
  </sheetData>
  <sheetProtection/>
  <mergeCells count="15">
    <mergeCell ref="A1:H1"/>
    <mergeCell ref="A2:H2"/>
    <mergeCell ref="A3:H3"/>
    <mergeCell ref="A6:H6"/>
    <mergeCell ref="F7:H7"/>
    <mergeCell ref="B7:C7"/>
    <mergeCell ref="D7:E7"/>
    <mergeCell ref="F55:H55"/>
    <mergeCell ref="F53:H53"/>
    <mergeCell ref="F54:H54"/>
    <mergeCell ref="B53:E53"/>
    <mergeCell ref="B54:E54"/>
    <mergeCell ref="F35:H35"/>
    <mergeCell ref="B35:C35"/>
    <mergeCell ref="D35:E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2013-12-03T12:56:59Z</dcterms:modified>
  <cp:category/>
  <cp:version/>
  <cp:contentType/>
  <cp:contentStatus/>
</cp:coreProperties>
</file>