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Janeiro 2015" sheetId="1" r:id="rId1"/>
  </sheets>
  <definedNames>
    <definedName name="_xlnm.Print_Area" localSheetId="0">'Janeiro 2015'!$A$1:$I$63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'Janeiro 2015'!$1:$5</definedName>
  </definedNames>
  <calcPr fullCalcOnLoad="1"/>
</workbook>
</file>

<file path=xl/sharedStrings.xml><?xml version="1.0" encoding="utf-8"?>
<sst xmlns="http://schemas.openxmlformats.org/spreadsheetml/2006/main" count="199" uniqueCount="149">
  <si>
    <t>REPASSES PÚBLICOS AO TERCEIRO SETOR</t>
  </si>
  <si>
    <t>RELAÇÃO DOS AJUSTES COM ENTIDADES NÃO-GOVERNAMENTAIS, SEM FINS LUCRATIVOS, DE VALOR INFERIOR AO LIMITE DE REMESSA AO TCESP</t>
  </si>
  <si>
    <t>VALORES REPASSADOS DURANTE O EXERCÍCIO DE 2015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</si>
  <si>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</si>
  <si>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</si>
  <si>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</si>
  <si>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</si>
  <si>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</si>
  <si>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</si>
  <si>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</si>
  <si>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</si>
  <si>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</si>
  <si>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VALOR REPASSADO NO EXERCÍCIO ATÉ 31/01/2015</t>
  </si>
  <si>
    <t>086/2014 – SADS Proc. 12.093/2014   e T.A</t>
  </si>
  <si>
    <t>ONG Brasil do Futuro – CNPJ 15.814.815/0001-81</t>
  </si>
  <si>
    <t>Estrada Tapuias, nº 550 – Jardim Estância Brasil, Atibaia/SP</t>
  </si>
  <si>
    <t>30 dias após a liberação do último repasse do Ministério</t>
  </si>
  <si>
    <t>Executar o Projeto Residência Inclusiva “Família do Bem”</t>
  </si>
  <si>
    <t>109/2014 – SADS Proc. 19.149/2014 e 1º T A</t>
  </si>
  <si>
    <t>Fraternidade Universal Projeto Curumim – CNPJ 00.938.214/0001-03</t>
  </si>
  <si>
    <t>Praça Antônio Scavone, s/nº – Caetetuba, Atibaia/SP</t>
  </si>
  <si>
    <t>30 dias após a liberação do último repasse da Secretaria Estadual de Desenvolvimento Social</t>
  </si>
  <si>
    <t>Executar o Projeto Convivência e Fortalecimento de Vínculos</t>
  </si>
  <si>
    <t>111/2014 – SADS – Proc. 25.251/2014</t>
  </si>
  <si>
    <t>Associação Espirita Beneficente  e Educacional Casa do Caminho  - CNPJ 86.790.268/0001-90</t>
  </si>
  <si>
    <t>Estrada dos Perines, 230 – Boa Vista – Atibaia/SP</t>
  </si>
  <si>
    <t>Execução do Projeto Oficinas Socioeducativas – Transformar pela Prática</t>
  </si>
  <si>
    <t>Organização Social Pró-Vida-CNPJ 10.995.737/0001-45</t>
  </si>
  <si>
    <t>Rua Pedro Marcelo, 235 – Jd Ana Luiza – Itupeva-SP</t>
  </si>
  <si>
    <t>Fomento à execução de atividades na área da saúde em Atibaia, especificamente da gestão e execução das ações e serviços de saúde da Unidade de Pronto Atendimento UPA-Porte II JD Cerejeiras</t>
  </si>
  <si>
    <t>Fomento à execução de atividades na área da saúde em Atibaia, especificamente da gestão e execução das ações e serviços de saúde do Hospital e Maternidade S. José da Irmandade de Misericordia de Atibaia (Gestão Plena)</t>
  </si>
  <si>
    <t>001/2015 – Creche Comunitária – Proc. 40.685/2014</t>
  </si>
  <si>
    <t>Associação de Serviços Assistenciais de Atibaia - ASA - CNPJ: 44.707.206/0001-21</t>
  </si>
  <si>
    <t>Avenida Carlos A C Pinto, 130, Centro - Atibaia/SP</t>
  </si>
  <si>
    <t>Atendimento de até 140 crianças, na faixa etária de 03 meses a 03 anos completos em período integral.</t>
  </si>
  <si>
    <t>002/2015 – Creche Comunitária – Proc. 40.698/2014</t>
  </si>
  <si>
    <t>Fundação Grande Harmonia CNPJ: 05.158.273/0002-63</t>
  </si>
  <si>
    <t>Rua Esper Elias Zaca, 21, Casas Populares - Atibaia/SP</t>
  </si>
  <si>
    <t>Atendimento de até 60 crianças, na faixa etária de 02 a 03 anos.</t>
  </si>
  <si>
    <t>003/2015 – Educação Especial – Proc. 40.696/2014</t>
  </si>
  <si>
    <t>Associação de Pais e Amigos dos Excepcionais de Atibaia – APAE             CNPJ 47.952.825/0001-70</t>
  </si>
  <si>
    <t>Praça Papa João Paulo, II,nº 25, Vila Nova Aclimação - Atibaia/SP</t>
  </si>
  <si>
    <t>Atendimento de até 145 educandos na faixa etária de 01 a 02 anos na Educação Precoce, de 03 a 05 anos na Educação Infantil, de 06 a 29 anos no Ensino Fundamental através do programa Educação Especial</t>
  </si>
  <si>
    <t>004/2015 – Creche Comunitária – Proc. 40.703/2014</t>
  </si>
  <si>
    <t>Instituto Social Educativo e Beneficente Novo Signo CNPJ 78.636.974/0009-00</t>
  </si>
  <si>
    <t>Rua Avelino Antonio de Campos, 225, Caetetuba, Atibaia, SP</t>
  </si>
  <si>
    <t>Atendimento de até 203 crianças na faixa etária de 02 a 04 anos de idade</t>
  </si>
  <si>
    <t>005/2015 – Creche Comunitária– Proc. 40.702/2014</t>
  </si>
  <si>
    <t>Associação Carmelitas de São José - CNPJ: 04.178.469/0001-76</t>
  </si>
  <si>
    <t>Rod. Fernão Dias, km 51, Portão - Atibaia/SP</t>
  </si>
  <si>
    <t>Atendimento de até 45 crianças na faixa etária de 02 a 03 anos e 11 meses de idade</t>
  </si>
  <si>
    <t>006/2015 - Creche Comunitária – Proc. 40.690/2014</t>
  </si>
  <si>
    <t>Associação de Mães Amigas das Crianças Tia Bia do Jardim Imperial - CNPJ 10.862.736/0001-22</t>
  </si>
  <si>
    <t>Rua Tóquio, 146 – Jd. Imperial, Atibaia/SP</t>
  </si>
  <si>
    <t>Atendimento de até 30 crianças na faixa etária de 01 ano e 8 meses a 03 anos, 11 meses e 29 dias</t>
  </si>
  <si>
    <t>007/2015 – Educação – Proc.44.928/2014</t>
  </si>
  <si>
    <t>Espaço Crescer – Livre Criatividade CNPJ 04.226.574/0001-33</t>
  </si>
  <si>
    <t>Rua das Camélias, 520 – Chácara Fernão Dias, Atibaia/SP</t>
  </si>
  <si>
    <t>Execução do Projeto Educando com Arte, visando atendimento de até 90 alunos da Escola EMEF(R) Profº Walda Paolinetti Lozasso, em contraturno escolar</t>
  </si>
  <si>
    <t>008/2015 – Creche Comunitária – Proc. 40.687/2014</t>
  </si>
  <si>
    <t>Associação dos Produtores de Morango e Hortifruti de Atibaia/Jarinu e Região – CNPJ 54.144.894/0001-12</t>
  </si>
  <si>
    <t>Estrada Municipal do Campo dos Aleixos, s/n - Campo dos Aleixos - Atibaia/SP</t>
  </si>
  <si>
    <t>Atendimento de até 30 crianças, na faixa etária de 01 ano e 6 meses a 03 anos de idade</t>
  </si>
  <si>
    <t>009/2015 – Creche Comunitária – Proc. 44.802/2014</t>
  </si>
  <si>
    <t>Associação dos Moradores dos bairros Jardim São Felipe, Jardim Cilar e Jardim Santo Antonio</t>
  </si>
  <si>
    <t>Rua Anna  athias Vairo, s/n – Jardim São Felipe – Atibaia/SP</t>
  </si>
  <si>
    <t>Atendimento de até 32 crianças, na faixa etária de 01 ano e 8 meses a 03 anos de idade</t>
  </si>
  <si>
    <t>010/2015 – Creche Comunitária – Proc. 40.694/2014</t>
  </si>
  <si>
    <t>Missão Evangélica Rohi M'Kadesh – CNPJ 03.440.315/0001-48</t>
  </si>
  <si>
    <t>Avenida São João, 557 – Centro, Atibaia/SP</t>
  </si>
  <si>
    <t>Atendimento de até 30 crianças, na faixa etária de 01 ano e 8 meses a 03 anos de idade</t>
  </si>
  <si>
    <t>011/2015 – Creche Comunitária – Proc. 40.689/2014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</si>
  <si>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</si>
  <si>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</si>
  <si>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</si>
  <si>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012/2015 – SADS/CMAS– Proc. 42.368/2014</t>
  </si>
  <si>
    <t>Casulo – Centro de Desenvolvimento e Integração Social da Criança Perdoense. CNPJ 04.456.594/0002-81</t>
  </si>
  <si>
    <t>Avenida Prefeito Antonio Julio Toledo Garcia Lopes, 454 - Jd das Cerejeiras - Atibaia/SP</t>
  </si>
  <si>
    <t>Execução do Projeto República Acolher, que visa acolher 12 jovens na faixa etária de 18 e 21 anos</t>
  </si>
  <si>
    <t>30 dias após a liberação do último repasse da Secretaria Estadual</t>
  </si>
  <si>
    <t>013/2015 – SADS/CMAS – Proc. 42.362/2014</t>
  </si>
  <si>
    <t>Execução do Projeto Casulo Acolher, visando acolhimento de 20 crianças e adolescentes, com faixa etária de 0a 17 anos, 11 meses e 29 dias de ambos os sexos.</t>
  </si>
  <si>
    <t>014/2014 – SADS/CMAS – Proc. 42.382/2014</t>
  </si>
  <si>
    <t>Execução do Projeto Arte e Esperança, visando promover encontros organizados em oficinas socioeducativas com pessoas em situação de rua</t>
  </si>
  <si>
    <t>015/2015 – SADS/CMAS – Proc. 42.379/2014</t>
  </si>
  <si>
    <t>Executar o Projeto Flor de Lotus II, visando atendimento de até 60 crianças e adolescentes na faixa etária de 06 a 17 anos, pertencente a região do CRAS do Bairro do Portão</t>
  </si>
  <si>
    <t>016/2015 – SADS/CMAS – Proc. 42.378/2014</t>
  </si>
  <si>
    <t>Executar o Projeto Flor de Lotus I, visando atendimento de até 60 crianças e adolescentes na faixa etária de 06 a 17 anos, pertencente a região do CRAS do jardim Imperial</t>
  </si>
  <si>
    <t>017/2015 – SADS/CMAS – Proc. 42.386/2014</t>
  </si>
  <si>
    <t>Execução do Projeto Reviver, visando acolhimento imediato e emergencial de 50 indivíduos em situação de rua, de ambos os sexos</t>
  </si>
  <si>
    <t>018/2014 – SADS/CMAS – Proc. 42.376/2014</t>
  </si>
  <si>
    <t>Associação Espírita Beneficente e Educacional Casa do Caminho - CNPJ 86.790.268/0001-90</t>
  </si>
  <si>
    <t>Execução do Projeto Ninho de Luz, visando acolhimento institucional de 20 crianças e adolescentes, na faixa etária de 0 a 17 anos, 11 meses e 29 dias de ambos os sexos.</t>
  </si>
  <si>
    <t xml:space="preserve">30 dias após a liberação do último repasse do Ministério </t>
  </si>
  <si>
    <t>019/2015 –  Proc. 45.818/2014</t>
  </si>
  <si>
    <t>Execução do Projeto Iluminar, visando a ruptura do ciclo da violência e a construção da cidadania, oferecido no Centro de Referência da mulher</t>
  </si>
  <si>
    <t>020/2015 – Proc. 3/2015</t>
  </si>
  <si>
    <t>Associação de Difusão Cultural de Atibaia – CNPJ 54.676.184/0001-33</t>
  </si>
  <si>
    <t>Rua Doutor Oswaldo Urioste, 41 – Centro – Atibaia/SP</t>
  </si>
  <si>
    <t>Execução do Projeto Melhor Idade, promovendo oficinas culturais às pessoas da terceira idade.</t>
  </si>
  <si>
    <t>021/2015 – Creche Comunitária – Proc. 40.684/2014</t>
  </si>
  <si>
    <t>Associação dos Moradores e amigos do Jardim Maristela II - AMAM II</t>
  </si>
  <si>
    <t>Rua cinco, nº 300, Jardim Maristela II - Atibaia/SP</t>
  </si>
  <si>
    <t>Atendimento de até 35 crianças, na faixa etária de 02 a  03 anos de idade</t>
  </si>
  <si>
    <t>022/2015 – SADS/CMAS– Proc. 42.375/2014</t>
  </si>
  <si>
    <t>Execução do Projeto Residência Inclusiva "Família do Bem", visando acolher jovens e adultos com deficiência física, intelectual ou sensorial, de ambos os sexos</t>
  </si>
  <si>
    <t xml:space="preserve">30 dias após a liberação do último repasse da Secretaria Estadual </t>
  </si>
  <si>
    <t>023/2015 –  SADS/CMAS – Proc. 42.366/2014</t>
  </si>
  <si>
    <t>Execução do Projeto Crescer com Livre Criatividade, contribuindo para o fortalecimento de vínculos familiares e sociais, com oficinas para crianças e adolescentes de 06 a 17 anos</t>
  </si>
  <si>
    <t>024/2015 – SAÚDE– Proc. 45.787/2014</t>
  </si>
  <si>
    <t>Execução do Programa Habilitar e Reabilitar para Incluir, visando atendimento ambulatorial para crianças, jovens e adolescentes com deficiência intelecutal e/ou múltipla</t>
  </si>
  <si>
    <t>025/2015 – Creche Comunitária - Proc. 40.697/2014</t>
  </si>
  <si>
    <t>União dos Amigos dos Bairros do Itapetinga – UABI – CNPJ 00.983.589/001-95</t>
  </si>
  <si>
    <t xml:space="preserve">Avenida Santana, 2.267, Itapetinga – Atibaia/SP </t>
  </si>
  <si>
    <t>Atendimento de até 100 crianças, sendo 30 bebês de 06 meses a 1 ano e 11 meses, e 70 crianças de 02 a 05 anos e 11 meses</t>
  </si>
  <si>
    <t>026/2015 – SADS/CMAS – Proc. 42.367/2014</t>
  </si>
  <si>
    <t>Execução do Projeto Semeando Arte - Equipe Volante, promovendo oficinas nas regiões abrangentes do CRAS, para 60 crianças e adolescentes de 06 a 17 anos</t>
  </si>
  <si>
    <t>027/2015 – SADS/CMAS – Proc, 44.761/2014</t>
  </si>
  <si>
    <t>Execução do Projeto Crescer em Família, visando complementar as açoes da família</t>
  </si>
  <si>
    <t>028/2015 – SADS/CMAS – Proc. 42.370/2014</t>
  </si>
  <si>
    <t>Amicri - Associação Amigos da Criança de Atibaia</t>
  </si>
  <si>
    <t>Rua Sebastião Cesar, 118, Parque dos Coqueiros - Atibaia/SP</t>
  </si>
  <si>
    <t>Execução do Projeto de Atenção Psicossocial à criança e ao adolescente vítima de violência física, psicológica e negligência</t>
  </si>
  <si>
    <t>029/2015 – Esportes – Proc. 45.674/2014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</si>
  <si>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</si>
  <si>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</si>
  <si>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</si>
  <si>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030/2015 – SADS/CMAS – Proc. 44.769/2014</t>
  </si>
  <si>
    <t>Executar o Projeto Casulo Ninho de Estrelas, que visa o acolhimento institucional de 20 crianças e adolescentes, com faixa etária de 0 a 17 anos, 11 meses e 29 dias de ambos os sexos</t>
  </si>
  <si>
    <t>031/2015 – SADS – Proc. 44.238/2014</t>
  </si>
  <si>
    <t>Associação Espírita Beneficente e Educacional Casa do Caminho – CNPJ 86.790.268/0001-90</t>
  </si>
  <si>
    <t>Execução do Projeto Transformar, visando promover oficinas para execução de medidas socioeducativas</t>
  </si>
  <si>
    <t>032/2015- SADS – Proc. 44.765/2014</t>
  </si>
  <si>
    <t>Executar o Projeto Arte da Convivência, promovendo convivência de 30 pessoas com deficiência intelectual; e ou múltipla com idade superior a 30 anos.</t>
  </si>
  <si>
    <t>033/2015 - SADS/CMAS - Proc. 44.756/2014</t>
  </si>
  <si>
    <t>Mater Dei - CAM - Casa de Apoio à Menina - CNPJ 03.951.901/0001-57</t>
  </si>
  <si>
    <t>Praça João Paulo II, 65 – Atibaia Jardim – Atibaia/SP</t>
  </si>
  <si>
    <t>Executar do Projeto Orgulho de Ser, Prazer em Conviver, visando proporcionar ações de fortalecimento de vínculos familiares, por meio de oficinas de convívio</t>
  </si>
  <si>
    <t>034/2015 – Creche Comunitária – Proc. 1242/2015</t>
  </si>
  <si>
    <t>Atendimento de até 50 (cinquenta) crianças, na faixa etária de 1 ano e meio a 6 anos completos</t>
  </si>
  <si>
    <t>045/2015 – SADS Proc. 43.825/2014</t>
  </si>
  <si>
    <t>Execução do Projeto Escola da Beleza, visando oferecer atividades e serviços para a capacitação e qualificação</t>
  </si>
  <si>
    <t>046/2015 – Esportes Proc. 752/2015</t>
  </si>
  <si>
    <t>Associação Paulo Alvim de Judô – Atibaia – A.P.A.J.A. - CNPJ 07.547.005/0001-88</t>
  </si>
  <si>
    <t>Avenida Clóvis Soares, 625 – Alvinópolis – Atibaia/SP</t>
  </si>
  <si>
    <t>Execução do Projeto Judô Socioeducativo nos bairros mais afastados da cidade, atendendo alunos da rede municipal</t>
  </si>
  <si>
    <t>047/2015 – Esportes Proc. 43.877/2014</t>
  </si>
  <si>
    <t>Execução do Projeto Atletismo e Natação visando oportunizar a prática de modalidades esportivas Natação e Atletismo para pessoas com deficiência física, visual e intelectual do município de Atibaia</t>
  </si>
  <si>
    <t>Atibaia, 31 de Janeiro de 2015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</si>
</sst>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  <numFmt numFmtId="168" formatCode="0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14" fontId="21" fillId="34" borderId="15" xfId="0" applyNumberFormat="1" applyFont="1" applyFill="1" applyBorder="1" applyAlignment="1">
      <alignment horizontal="center" vertical="center" wrapText="1"/>
    </xf>
    <xf numFmtId="43" fontId="21" fillId="34" borderId="15" xfId="0" applyNumberFormat="1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justify" vertical="center" wrapText="1"/>
    </xf>
    <xf numFmtId="43" fontId="21" fillId="34" borderId="16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14" fontId="21" fillId="34" borderId="18" xfId="0" applyNumberFormat="1" applyFont="1" applyFill="1" applyBorder="1" applyAlignment="1">
      <alignment horizontal="center" vertical="center" wrapText="1"/>
    </xf>
    <xf numFmtId="43" fontId="21" fillId="34" borderId="18" xfId="0" applyNumberFormat="1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justify" vertical="center" wrapText="1"/>
    </xf>
    <xf numFmtId="43" fontId="21" fillId="34" borderId="19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14" fontId="21" fillId="34" borderId="18" xfId="0" applyNumberFormat="1" applyFont="1" applyFill="1" applyBorder="1" applyAlignment="1">
      <alignment horizontal="center" vertical="center" wrapText="1"/>
    </xf>
    <xf numFmtId="43" fontId="21" fillId="34" borderId="18" xfId="0" applyNumberFormat="1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34" borderId="18" xfId="0" applyFont="1" applyFill="1" applyBorder="1" applyAlignment="1">
      <alignment vertical="center" wrapText="1"/>
    </xf>
    <xf numFmtId="0" fontId="21" fillId="34" borderId="20" xfId="0" applyFont="1" applyFill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14" fontId="21" fillId="34" borderId="21" xfId="0" applyNumberFormat="1" applyFont="1" applyFill="1" applyBorder="1" applyAlignment="1">
      <alignment horizontal="center" vertical="center" wrapText="1"/>
    </xf>
    <xf numFmtId="43" fontId="21" fillId="34" borderId="21" xfId="0" applyNumberFormat="1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justify" vertical="center" wrapText="1"/>
    </xf>
    <xf numFmtId="43" fontId="21" fillId="34" borderId="22" xfId="0" applyNumberFormat="1" applyFont="1" applyFill="1" applyBorder="1" applyAlignment="1">
      <alignment horizontal="center" vertical="center"/>
    </xf>
    <xf numFmtId="168" fontId="21" fillId="34" borderId="15" xfId="0" applyNumberFormat="1" applyFont="1" applyFill="1" applyBorder="1" applyAlignment="1">
      <alignment horizontal="center" vertical="center" wrapText="1"/>
    </xf>
    <xf numFmtId="168" fontId="21" fillId="34" borderId="18" xfId="0" applyNumberFormat="1" applyFont="1" applyFill="1" applyBorder="1" applyAlignment="1">
      <alignment horizontal="center" vertical="center" wrapText="1"/>
    </xf>
    <xf numFmtId="168" fontId="21" fillId="34" borderId="21" xfId="0" applyNumberFormat="1" applyFont="1" applyFill="1" applyBorder="1" applyAlignment="1">
      <alignment horizontal="center" vertical="center" wrapText="1"/>
    </xf>
    <xf numFmtId="14" fontId="22" fillId="34" borderId="15" xfId="0" applyNumberFormat="1" applyFont="1" applyFill="1" applyBorder="1" applyAlignment="1">
      <alignment horizontal="center" vertical="center" wrapText="1"/>
    </xf>
    <xf numFmtId="14" fontId="22" fillId="34" borderId="18" xfId="0" applyNumberFormat="1" applyFont="1" applyFill="1" applyBorder="1" applyAlignment="1">
      <alignment horizontal="center" vertical="center" wrapText="1"/>
    </xf>
    <xf numFmtId="14" fontId="22" fillId="34" borderId="18" xfId="0" applyNumberFormat="1" applyFont="1" applyFill="1" applyBorder="1" applyAlignment="1">
      <alignment horizontal="center" vertical="center" wrapText="1"/>
    </xf>
    <xf numFmtId="14" fontId="22" fillId="34" borderId="18" xfId="0" applyNumberFormat="1" applyFont="1" applyFill="1" applyBorder="1" applyAlignment="1">
      <alignment horizontal="center" vertical="center"/>
    </xf>
    <xf numFmtId="14" fontId="22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K5" sqref="K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2" customWidth="1"/>
    <col min="8" max="8" width="35.7109375" style="0" customWidth="1"/>
    <col min="9" max="9" width="15.7109375" style="3" customWidth="1"/>
  </cols>
  <sheetData>
    <row r="1" spans="1:9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30" customHeight="1" thickBot="1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s="4" customFormat="1" ht="49.5" customHeight="1" thickBot="1" thickTop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</row>
    <row r="6" spans="1:9" s="4" customFormat="1" ht="60" customHeight="1" thickTop="1">
      <c r="A6" s="13" t="s">
        <v>13</v>
      </c>
      <c r="B6" s="14" t="s">
        <v>14</v>
      </c>
      <c r="C6" s="14" t="s">
        <v>15</v>
      </c>
      <c r="D6" s="15">
        <v>41759</v>
      </c>
      <c r="E6" s="41" t="s">
        <v>16</v>
      </c>
      <c r="F6" s="16">
        <f>26000</f>
        <v>26000</v>
      </c>
      <c r="G6" s="38">
        <v>2</v>
      </c>
      <c r="H6" s="17" t="s">
        <v>17</v>
      </c>
      <c r="I6" s="18">
        <f>11000+15000</f>
        <v>26000</v>
      </c>
    </row>
    <row r="7" spans="1:9" s="4" customFormat="1" ht="60" customHeight="1">
      <c r="A7" s="25" t="s">
        <v>18</v>
      </c>
      <c r="B7" s="26" t="s">
        <v>19</v>
      </c>
      <c r="C7" s="26" t="s">
        <v>20</v>
      </c>
      <c r="D7" s="27">
        <v>41808</v>
      </c>
      <c r="E7" s="42" t="s">
        <v>21</v>
      </c>
      <c r="F7" s="28">
        <f>8400</f>
        <v>8400</v>
      </c>
      <c r="G7" s="39">
        <v>2</v>
      </c>
      <c r="H7" s="29" t="s">
        <v>22</v>
      </c>
      <c r="I7" s="24">
        <v>8400</v>
      </c>
    </row>
    <row r="8" spans="1:9" s="4" customFormat="1" ht="60" customHeight="1">
      <c r="A8" s="25" t="s">
        <v>23</v>
      </c>
      <c r="B8" s="26" t="s">
        <v>24</v>
      </c>
      <c r="C8" s="26" t="s">
        <v>25</v>
      </c>
      <c r="D8" s="27">
        <v>41856</v>
      </c>
      <c r="E8" s="42" t="s">
        <v>21</v>
      </c>
      <c r="F8" s="28">
        <f>7150</f>
        <v>7150</v>
      </c>
      <c r="G8" s="39">
        <v>2</v>
      </c>
      <c r="H8" s="29" t="s">
        <v>26</v>
      </c>
      <c r="I8" s="24">
        <v>7150</v>
      </c>
    </row>
    <row r="9" spans="1:9" s="4" customFormat="1" ht="60" customHeight="1">
      <c r="A9" s="19"/>
      <c r="B9" s="20" t="s">
        <v>27</v>
      </c>
      <c r="C9" s="20" t="s">
        <v>28</v>
      </c>
      <c r="D9" s="21">
        <v>42002</v>
      </c>
      <c r="E9" s="43">
        <v>42063</v>
      </c>
      <c r="F9" s="22">
        <f>210000+10000</f>
        <v>220000</v>
      </c>
      <c r="G9" s="39">
        <v>1</v>
      </c>
      <c r="H9" s="23" t="s">
        <v>29</v>
      </c>
      <c r="I9" s="24">
        <v>0</v>
      </c>
    </row>
    <row r="10" spans="1:9" s="4" customFormat="1" ht="60" customHeight="1">
      <c r="A10" s="19"/>
      <c r="B10" s="20"/>
      <c r="C10" s="20"/>
      <c r="D10" s="21"/>
      <c r="E10" s="43"/>
      <c r="F10" s="22"/>
      <c r="G10" s="39">
        <v>2</v>
      </c>
      <c r="H10" s="23"/>
      <c r="I10" s="24">
        <v>0</v>
      </c>
    </row>
    <row r="11" spans="1:9" s="4" customFormat="1" ht="60" customHeight="1">
      <c r="A11" s="19"/>
      <c r="B11" s="20" t="s">
        <v>27</v>
      </c>
      <c r="C11" s="30" t="s">
        <v>28</v>
      </c>
      <c r="D11" s="21">
        <v>42009</v>
      </c>
      <c r="E11" s="43">
        <v>42063</v>
      </c>
      <c r="F11" s="22">
        <f>525000+350000+1113806.34</f>
        <v>1988806.34</v>
      </c>
      <c r="G11" s="39">
        <v>1</v>
      </c>
      <c r="H11" s="31" t="s">
        <v>29</v>
      </c>
      <c r="I11" s="24">
        <v>0</v>
      </c>
    </row>
    <row r="12" spans="1:9" s="4" customFormat="1" ht="60" customHeight="1">
      <c r="A12" s="19"/>
      <c r="B12" s="20"/>
      <c r="C12" s="30"/>
      <c r="D12" s="21"/>
      <c r="E12" s="43">
        <v>42063</v>
      </c>
      <c r="F12" s="22"/>
      <c r="G12" s="39">
        <v>2</v>
      </c>
      <c r="H12" s="31"/>
      <c r="I12" s="24">
        <v>0</v>
      </c>
    </row>
    <row r="13" spans="1:9" s="4" customFormat="1" ht="60" customHeight="1">
      <c r="A13" s="19"/>
      <c r="B13" s="20"/>
      <c r="C13" s="30"/>
      <c r="D13" s="21"/>
      <c r="E13" s="43">
        <v>42063</v>
      </c>
      <c r="F13" s="22"/>
      <c r="G13" s="39">
        <v>5</v>
      </c>
      <c r="H13" s="31"/>
      <c r="I13" s="24">
        <v>0</v>
      </c>
    </row>
    <row r="14" spans="1:9" s="4" customFormat="1" ht="60" customHeight="1">
      <c r="A14" s="19"/>
      <c r="B14" s="20" t="s">
        <v>27</v>
      </c>
      <c r="C14" s="20" t="s">
        <v>28</v>
      </c>
      <c r="D14" s="21">
        <v>42009</v>
      </c>
      <c r="E14" s="43">
        <v>42063</v>
      </c>
      <c r="F14" s="22">
        <f>2430996.22+196080+728000+48800+9568+736666.66</f>
        <v>4150110.8800000004</v>
      </c>
      <c r="G14" s="39">
        <v>1</v>
      </c>
      <c r="H14" s="23" t="s">
        <v>30</v>
      </c>
      <c r="I14" s="24">
        <f>468659.75</f>
        <v>468659.75</v>
      </c>
    </row>
    <row r="15" spans="1:9" s="4" customFormat="1" ht="60" customHeight="1">
      <c r="A15" s="19"/>
      <c r="B15" s="20"/>
      <c r="C15" s="20"/>
      <c r="D15" s="21"/>
      <c r="E15" s="43">
        <v>42063</v>
      </c>
      <c r="F15" s="22"/>
      <c r="G15" s="39">
        <v>5</v>
      </c>
      <c r="H15" s="23"/>
      <c r="I15" s="24">
        <v>0</v>
      </c>
    </row>
    <row r="16" spans="1:9" s="5" customFormat="1" ht="60" customHeight="1">
      <c r="A16" s="25" t="s">
        <v>31</v>
      </c>
      <c r="B16" s="26" t="s">
        <v>32</v>
      </c>
      <c r="C16" s="26" t="s">
        <v>33</v>
      </c>
      <c r="D16" s="27">
        <v>42009</v>
      </c>
      <c r="E16" s="44">
        <v>42369</v>
      </c>
      <c r="F16" s="28">
        <v>496044</v>
      </c>
      <c r="G16" s="39">
        <v>2</v>
      </c>
      <c r="H16" s="29" t="s">
        <v>34</v>
      </c>
      <c r="I16" s="24">
        <f>41337</f>
        <v>41337</v>
      </c>
    </row>
    <row r="17" spans="1:9" s="5" customFormat="1" ht="60" customHeight="1">
      <c r="A17" s="25" t="s">
        <v>35</v>
      </c>
      <c r="B17" s="26" t="s">
        <v>36</v>
      </c>
      <c r="C17" s="26" t="s">
        <v>37</v>
      </c>
      <c r="D17" s="27">
        <v>42009</v>
      </c>
      <c r="E17" s="44">
        <v>42369</v>
      </c>
      <c r="F17" s="28">
        <v>155520</v>
      </c>
      <c r="G17" s="39">
        <v>2</v>
      </c>
      <c r="H17" s="29" t="s">
        <v>38</v>
      </c>
      <c r="I17" s="24">
        <f>12960</f>
        <v>12960</v>
      </c>
    </row>
    <row r="18" spans="1:9" s="5" customFormat="1" ht="60" customHeight="1">
      <c r="A18" s="25" t="s">
        <v>39</v>
      </c>
      <c r="B18" s="26" t="s">
        <v>40</v>
      </c>
      <c r="C18" s="26" t="s">
        <v>41</v>
      </c>
      <c r="D18" s="27">
        <v>42009</v>
      </c>
      <c r="E18" s="44">
        <v>42369</v>
      </c>
      <c r="F18" s="28">
        <v>534180</v>
      </c>
      <c r="G18" s="39">
        <v>2</v>
      </c>
      <c r="H18" s="29" t="s">
        <v>42</v>
      </c>
      <c r="I18" s="24">
        <f>42366</f>
        <v>42366</v>
      </c>
    </row>
    <row r="19" spans="1:9" s="5" customFormat="1" ht="60" customHeight="1">
      <c r="A19" s="25" t="s">
        <v>43</v>
      </c>
      <c r="B19" s="26" t="s">
        <v>44</v>
      </c>
      <c r="C19" s="26" t="s">
        <v>45</v>
      </c>
      <c r="D19" s="27">
        <v>42009</v>
      </c>
      <c r="E19" s="44">
        <v>42369</v>
      </c>
      <c r="F19" s="28">
        <v>526176</v>
      </c>
      <c r="G19" s="39">
        <v>2</v>
      </c>
      <c r="H19" s="29" t="s">
        <v>46</v>
      </c>
      <c r="I19" s="24">
        <f>43848</f>
        <v>43848</v>
      </c>
    </row>
    <row r="20" spans="1:9" s="5" customFormat="1" ht="60" customHeight="1">
      <c r="A20" s="25" t="s">
        <v>47</v>
      </c>
      <c r="B20" s="26" t="s">
        <v>48</v>
      </c>
      <c r="C20" s="26" t="s">
        <v>49</v>
      </c>
      <c r="D20" s="27">
        <v>42009</v>
      </c>
      <c r="E20" s="44">
        <v>42369</v>
      </c>
      <c r="F20" s="28">
        <v>116640</v>
      </c>
      <c r="G20" s="39">
        <v>1</v>
      </c>
      <c r="H20" s="29" t="s">
        <v>50</v>
      </c>
      <c r="I20" s="24">
        <f>9720</f>
        <v>9720</v>
      </c>
    </row>
    <row r="21" spans="1:9" s="5" customFormat="1" ht="60" customHeight="1">
      <c r="A21" s="25" t="s">
        <v>51</v>
      </c>
      <c r="B21" s="26" t="s">
        <v>52</v>
      </c>
      <c r="C21" s="26" t="s">
        <v>53</v>
      </c>
      <c r="D21" s="27">
        <v>42009</v>
      </c>
      <c r="E21" s="44">
        <v>42369</v>
      </c>
      <c r="F21" s="28">
        <v>77760</v>
      </c>
      <c r="G21" s="39">
        <v>2</v>
      </c>
      <c r="H21" s="29" t="s">
        <v>54</v>
      </c>
      <c r="I21" s="24">
        <f>6480</f>
        <v>6480</v>
      </c>
    </row>
    <row r="22" spans="1:9" s="5" customFormat="1" ht="60" customHeight="1">
      <c r="A22" s="25" t="s">
        <v>55</v>
      </c>
      <c r="B22" s="26" t="s">
        <v>56</v>
      </c>
      <c r="C22" s="26" t="s">
        <v>57</v>
      </c>
      <c r="D22" s="27">
        <v>42009</v>
      </c>
      <c r="E22" s="44">
        <v>42369</v>
      </c>
      <c r="F22" s="28">
        <v>66000</v>
      </c>
      <c r="G22" s="39">
        <v>1</v>
      </c>
      <c r="H22" s="29" t="s">
        <v>58</v>
      </c>
      <c r="I22" s="24">
        <f>5500</f>
        <v>5500</v>
      </c>
    </row>
    <row r="23" spans="1:9" s="5" customFormat="1" ht="60" customHeight="1">
      <c r="A23" s="25" t="s">
        <v>59</v>
      </c>
      <c r="B23" s="26" t="s">
        <v>60</v>
      </c>
      <c r="C23" s="26" t="s">
        <v>61</v>
      </c>
      <c r="D23" s="27">
        <v>42009</v>
      </c>
      <c r="E23" s="44">
        <v>42369</v>
      </c>
      <c r="F23" s="28">
        <v>77760</v>
      </c>
      <c r="G23" s="39">
        <v>2</v>
      </c>
      <c r="H23" s="29" t="s">
        <v>62</v>
      </c>
      <c r="I23" s="24">
        <f>6480</f>
        <v>6480</v>
      </c>
    </row>
    <row r="24" spans="1:9" s="5" customFormat="1" ht="60" customHeight="1">
      <c r="A24" s="25" t="s">
        <v>63</v>
      </c>
      <c r="B24" s="26" t="s">
        <v>64</v>
      </c>
      <c r="C24" s="26" t="s">
        <v>65</v>
      </c>
      <c r="D24" s="27">
        <v>42009</v>
      </c>
      <c r="E24" s="44">
        <v>42369</v>
      </c>
      <c r="F24" s="28">
        <v>82944</v>
      </c>
      <c r="G24" s="39">
        <v>2</v>
      </c>
      <c r="H24" s="29" t="s">
        <v>66</v>
      </c>
      <c r="I24" s="24">
        <f>6912</f>
        <v>6912</v>
      </c>
    </row>
    <row r="25" spans="1:9" s="5" customFormat="1" ht="60" customHeight="1">
      <c r="A25" s="25" t="s">
        <v>67</v>
      </c>
      <c r="B25" s="26" t="s">
        <v>68</v>
      </c>
      <c r="C25" s="26" t="s">
        <v>69</v>
      </c>
      <c r="D25" s="27">
        <v>42009</v>
      </c>
      <c r="E25" s="44">
        <v>42369</v>
      </c>
      <c r="F25" s="28">
        <v>77760</v>
      </c>
      <c r="G25" s="39">
        <v>2</v>
      </c>
      <c r="H25" s="29" t="s">
        <v>70</v>
      </c>
      <c r="I25" s="24">
        <f>6480</f>
        <v>6480</v>
      </c>
    </row>
    <row r="26" spans="1:9" s="5" customFormat="1" ht="60" customHeight="1">
      <c r="A26" s="25" t="s">
        <v>71</v>
      </c>
      <c r="B26" s="26" t="s">
        <v>72</v>
      </c>
      <c r="C26" s="26" t="s">
        <v>73</v>
      </c>
      <c r="D26" s="27">
        <v>42009</v>
      </c>
      <c r="E26" s="44">
        <v>42369</v>
      </c>
      <c r="F26" s="28">
        <v>256680</v>
      </c>
      <c r="G26" s="39">
        <v>2</v>
      </c>
      <c r="H26" s="29" t="s">
        <v>74</v>
      </c>
      <c r="I26" s="24">
        <f>21390</f>
        <v>21390</v>
      </c>
    </row>
    <row r="27" spans="1:9" s="5" customFormat="1" ht="60" customHeight="1">
      <c r="A27" s="19" t="s">
        <v>75</v>
      </c>
      <c r="B27" s="20" t="s">
        <v>76</v>
      </c>
      <c r="C27" s="20" t="s">
        <v>77</v>
      </c>
      <c r="D27" s="21">
        <v>42009</v>
      </c>
      <c r="E27" s="43">
        <v>42369</v>
      </c>
      <c r="F27" s="22">
        <v>164000</v>
      </c>
      <c r="G27" s="39">
        <v>1</v>
      </c>
      <c r="H27" s="23" t="s">
        <v>78</v>
      </c>
      <c r="I27" s="24">
        <f>13850</f>
        <v>13850</v>
      </c>
    </row>
    <row r="28" spans="1:9" s="5" customFormat="1" ht="60" customHeight="1">
      <c r="A28" s="19"/>
      <c r="B28" s="20"/>
      <c r="C28" s="20"/>
      <c r="D28" s="21"/>
      <c r="E28" s="43" t="s">
        <v>79</v>
      </c>
      <c r="F28" s="22">
        <v>130000</v>
      </c>
      <c r="G28" s="39">
        <v>2</v>
      </c>
      <c r="H28" s="23"/>
      <c r="I28" s="24">
        <v>0</v>
      </c>
    </row>
    <row r="29" spans="1:9" s="5" customFormat="1" ht="60" customHeight="1">
      <c r="A29" s="19" t="s">
        <v>80</v>
      </c>
      <c r="B29" s="20" t="s">
        <v>76</v>
      </c>
      <c r="C29" s="20" t="s">
        <v>77</v>
      </c>
      <c r="D29" s="21">
        <v>42009</v>
      </c>
      <c r="E29" s="43">
        <v>42369</v>
      </c>
      <c r="F29" s="22">
        <v>380000</v>
      </c>
      <c r="G29" s="39">
        <v>1</v>
      </c>
      <c r="H29" s="23" t="s">
        <v>81</v>
      </c>
      <c r="I29" s="24">
        <f>31300</f>
        <v>31300</v>
      </c>
    </row>
    <row r="30" spans="1:9" s="5" customFormat="1" ht="60" customHeight="1">
      <c r="A30" s="19"/>
      <c r="B30" s="20"/>
      <c r="C30" s="20"/>
      <c r="D30" s="21"/>
      <c r="E30" s="43" t="s">
        <v>16</v>
      </c>
      <c r="F30" s="22">
        <v>60000</v>
      </c>
      <c r="G30" s="39">
        <v>5</v>
      </c>
      <c r="H30" s="23"/>
      <c r="I30" s="24">
        <f>5000</f>
        <v>5000</v>
      </c>
    </row>
    <row r="31" spans="1:9" s="5" customFormat="1" ht="60" customHeight="1">
      <c r="A31" s="25" t="s">
        <v>82</v>
      </c>
      <c r="B31" s="26" t="s">
        <v>14</v>
      </c>
      <c r="C31" s="26" t="s">
        <v>15</v>
      </c>
      <c r="D31" s="27">
        <v>42009</v>
      </c>
      <c r="E31" s="42" t="s">
        <v>16</v>
      </c>
      <c r="F31" s="28">
        <v>72000</v>
      </c>
      <c r="G31" s="39">
        <v>5</v>
      </c>
      <c r="H31" s="29" t="s">
        <v>83</v>
      </c>
      <c r="I31" s="24">
        <f>6000</f>
        <v>6000</v>
      </c>
    </row>
    <row r="32" spans="1:9" s="5" customFormat="1" ht="60" customHeight="1">
      <c r="A32" s="25" t="s">
        <v>84</v>
      </c>
      <c r="B32" s="26" t="s">
        <v>14</v>
      </c>
      <c r="C32" s="26" t="s">
        <v>15</v>
      </c>
      <c r="D32" s="27">
        <v>42009</v>
      </c>
      <c r="E32" s="44">
        <v>42369</v>
      </c>
      <c r="F32" s="28">
        <v>72000</v>
      </c>
      <c r="G32" s="39">
        <v>1</v>
      </c>
      <c r="H32" s="29" t="s">
        <v>85</v>
      </c>
      <c r="I32" s="24">
        <f>6000</f>
        <v>6000</v>
      </c>
    </row>
    <row r="33" spans="1:9" s="5" customFormat="1" ht="60" customHeight="1">
      <c r="A33" s="25" t="s">
        <v>86</v>
      </c>
      <c r="B33" s="26" t="s">
        <v>14</v>
      </c>
      <c r="C33" s="26" t="s">
        <v>15</v>
      </c>
      <c r="D33" s="27">
        <v>42009</v>
      </c>
      <c r="E33" s="44">
        <v>42369</v>
      </c>
      <c r="F33" s="28">
        <v>72000</v>
      </c>
      <c r="G33" s="39">
        <v>1</v>
      </c>
      <c r="H33" s="29" t="s">
        <v>87</v>
      </c>
      <c r="I33" s="24">
        <f>6000</f>
        <v>6000</v>
      </c>
    </row>
    <row r="34" spans="1:9" s="5" customFormat="1" ht="60" customHeight="1">
      <c r="A34" s="19" t="s">
        <v>88</v>
      </c>
      <c r="B34" s="20" t="s">
        <v>14</v>
      </c>
      <c r="C34" s="20" t="s">
        <v>15</v>
      </c>
      <c r="D34" s="21">
        <v>42009</v>
      </c>
      <c r="E34" s="43">
        <v>42369</v>
      </c>
      <c r="F34" s="22">
        <v>394000</v>
      </c>
      <c r="G34" s="39">
        <v>1</v>
      </c>
      <c r="H34" s="23" t="s">
        <v>89</v>
      </c>
      <c r="I34" s="24">
        <f>33200</f>
        <v>33200</v>
      </c>
    </row>
    <row r="35" spans="1:9" s="5" customFormat="1" ht="60" customHeight="1">
      <c r="A35" s="19"/>
      <c r="B35" s="20"/>
      <c r="C35" s="20"/>
      <c r="D35" s="21"/>
      <c r="E35" s="43" t="s">
        <v>16</v>
      </c>
      <c r="F35" s="22">
        <v>127000</v>
      </c>
      <c r="G35" s="39">
        <v>5</v>
      </c>
      <c r="H35" s="23"/>
      <c r="I35" s="24">
        <v>10400</v>
      </c>
    </row>
    <row r="36" spans="1:9" s="5" customFormat="1" ht="60" customHeight="1">
      <c r="A36" s="19" t="s">
        <v>90</v>
      </c>
      <c r="B36" s="20" t="s">
        <v>91</v>
      </c>
      <c r="C36" s="20" t="s">
        <v>25</v>
      </c>
      <c r="D36" s="21">
        <v>42009</v>
      </c>
      <c r="E36" s="43">
        <v>42369</v>
      </c>
      <c r="F36" s="22">
        <v>380000</v>
      </c>
      <c r="G36" s="39">
        <v>1</v>
      </c>
      <c r="H36" s="23" t="s">
        <v>92</v>
      </c>
      <c r="I36" s="24">
        <f>31300</f>
        <v>31300</v>
      </c>
    </row>
    <row r="37" spans="1:9" s="5" customFormat="1" ht="60" customHeight="1">
      <c r="A37" s="19"/>
      <c r="B37" s="20"/>
      <c r="C37" s="20"/>
      <c r="D37" s="21"/>
      <c r="E37" s="43" t="s">
        <v>93</v>
      </c>
      <c r="F37" s="22">
        <v>60000</v>
      </c>
      <c r="G37" s="39">
        <v>5</v>
      </c>
      <c r="H37" s="23"/>
      <c r="I37" s="24">
        <f>5000</f>
        <v>5000</v>
      </c>
    </row>
    <row r="38" spans="1:9" s="5" customFormat="1" ht="60" customHeight="1">
      <c r="A38" s="25" t="s">
        <v>94</v>
      </c>
      <c r="B38" s="26" t="s">
        <v>14</v>
      </c>
      <c r="C38" s="26" t="s">
        <v>15</v>
      </c>
      <c r="D38" s="27">
        <v>42009</v>
      </c>
      <c r="E38" s="44">
        <v>42369</v>
      </c>
      <c r="F38" s="28">
        <v>131000</v>
      </c>
      <c r="G38" s="39">
        <v>1</v>
      </c>
      <c r="H38" s="29" t="s">
        <v>95</v>
      </c>
      <c r="I38" s="24">
        <f>12728.08</f>
        <v>12728.08</v>
      </c>
    </row>
    <row r="39" spans="1:9" s="5" customFormat="1" ht="60" customHeight="1">
      <c r="A39" s="25" t="s">
        <v>96</v>
      </c>
      <c r="B39" s="26" t="s">
        <v>97</v>
      </c>
      <c r="C39" s="26" t="s">
        <v>98</v>
      </c>
      <c r="D39" s="27">
        <v>42023</v>
      </c>
      <c r="E39" s="44">
        <v>42369</v>
      </c>
      <c r="F39" s="28">
        <v>126000</v>
      </c>
      <c r="G39" s="39">
        <v>1</v>
      </c>
      <c r="H39" s="29" t="s">
        <v>99</v>
      </c>
      <c r="I39" s="24">
        <v>0</v>
      </c>
    </row>
    <row r="40" spans="1:9" s="5" customFormat="1" ht="60" customHeight="1">
      <c r="A40" s="25" t="s">
        <v>100</v>
      </c>
      <c r="B40" s="26" t="s">
        <v>101</v>
      </c>
      <c r="C40" s="26" t="s">
        <v>102</v>
      </c>
      <c r="D40" s="27">
        <v>42009</v>
      </c>
      <c r="E40" s="44">
        <v>42369</v>
      </c>
      <c r="F40" s="28">
        <v>90720</v>
      </c>
      <c r="G40" s="39">
        <v>2</v>
      </c>
      <c r="H40" s="29" t="s">
        <v>103</v>
      </c>
      <c r="I40" s="24">
        <f>7560</f>
        <v>7560</v>
      </c>
    </row>
    <row r="41" spans="1:9" s="5" customFormat="1" ht="60" customHeight="1">
      <c r="A41" s="19" t="s">
        <v>104</v>
      </c>
      <c r="B41" s="20" t="s">
        <v>14</v>
      </c>
      <c r="C41" s="30" t="s">
        <v>15</v>
      </c>
      <c r="D41" s="21">
        <v>42009</v>
      </c>
      <c r="E41" s="43">
        <v>42369</v>
      </c>
      <c r="F41" s="22">
        <v>60000</v>
      </c>
      <c r="G41" s="39">
        <v>1</v>
      </c>
      <c r="H41" s="31" t="s">
        <v>105</v>
      </c>
      <c r="I41" s="24">
        <f>5000</f>
        <v>5000</v>
      </c>
    </row>
    <row r="42" spans="1:9" s="5" customFormat="1" ht="60" customHeight="1">
      <c r="A42" s="19"/>
      <c r="B42" s="20"/>
      <c r="C42" s="30"/>
      <c r="D42" s="21"/>
      <c r="E42" s="43" t="s">
        <v>106</v>
      </c>
      <c r="F42" s="22">
        <v>120000</v>
      </c>
      <c r="G42" s="39">
        <v>2</v>
      </c>
      <c r="H42" s="31"/>
      <c r="I42" s="24">
        <v>0</v>
      </c>
    </row>
    <row r="43" spans="1:9" s="5" customFormat="1" ht="60" customHeight="1">
      <c r="A43" s="19"/>
      <c r="B43" s="20"/>
      <c r="C43" s="30"/>
      <c r="D43" s="21"/>
      <c r="E43" s="43" t="s">
        <v>93</v>
      </c>
      <c r="F43" s="22">
        <v>180000</v>
      </c>
      <c r="G43" s="39">
        <v>5</v>
      </c>
      <c r="H43" s="31"/>
      <c r="I43" s="24">
        <f>15000</f>
        <v>15000</v>
      </c>
    </row>
    <row r="44" spans="1:9" s="5" customFormat="1" ht="60" customHeight="1">
      <c r="A44" s="25" t="s">
        <v>107</v>
      </c>
      <c r="B44" s="26" t="s">
        <v>56</v>
      </c>
      <c r="C44" s="26" t="s">
        <v>57</v>
      </c>
      <c r="D44" s="27">
        <v>42009</v>
      </c>
      <c r="E44" s="44">
        <v>42369</v>
      </c>
      <c r="F44" s="28">
        <v>72000</v>
      </c>
      <c r="G44" s="39">
        <v>1</v>
      </c>
      <c r="H44" s="29" t="s">
        <v>108</v>
      </c>
      <c r="I44" s="24">
        <f>6000</f>
        <v>6000</v>
      </c>
    </row>
    <row r="45" spans="1:9" s="5" customFormat="1" ht="60" customHeight="1">
      <c r="A45" s="25" t="s">
        <v>109</v>
      </c>
      <c r="B45" s="26" t="s">
        <v>40</v>
      </c>
      <c r="C45" s="26" t="s">
        <v>41</v>
      </c>
      <c r="D45" s="27">
        <v>42009</v>
      </c>
      <c r="E45" s="44">
        <v>42369</v>
      </c>
      <c r="F45" s="28">
        <v>307489.92</v>
      </c>
      <c r="G45" s="39">
        <v>1</v>
      </c>
      <c r="H45" s="29" t="s">
        <v>110</v>
      </c>
      <c r="I45" s="24">
        <f>25624.16</f>
        <v>25624.16</v>
      </c>
    </row>
    <row r="46" spans="1:9" s="5" customFormat="1" ht="60" customHeight="1">
      <c r="A46" s="25" t="s">
        <v>111</v>
      </c>
      <c r="B46" s="26" t="s">
        <v>112</v>
      </c>
      <c r="C46" s="26" t="s">
        <v>113</v>
      </c>
      <c r="D46" s="27">
        <v>42009</v>
      </c>
      <c r="E46" s="44">
        <v>42369</v>
      </c>
      <c r="F46" s="28">
        <v>308520</v>
      </c>
      <c r="G46" s="39">
        <v>2</v>
      </c>
      <c r="H46" s="29" t="s">
        <v>114</v>
      </c>
      <c r="I46" s="24">
        <f>25710</f>
        <v>25710</v>
      </c>
    </row>
    <row r="47" spans="1:9" s="5" customFormat="1" ht="60" customHeight="1">
      <c r="A47" s="25" t="s">
        <v>115</v>
      </c>
      <c r="B47" s="26" t="s">
        <v>56</v>
      </c>
      <c r="C47" s="26" t="s">
        <v>57</v>
      </c>
      <c r="D47" s="27">
        <v>42009</v>
      </c>
      <c r="E47" s="44">
        <v>42369</v>
      </c>
      <c r="F47" s="28">
        <v>72000</v>
      </c>
      <c r="G47" s="39">
        <v>1</v>
      </c>
      <c r="H47" s="29" t="s">
        <v>116</v>
      </c>
      <c r="I47" s="24">
        <f>6000</f>
        <v>6000</v>
      </c>
    </row>
    <row r="48" spans="1:9" s="5" customFormat="1" ht="60" customHeight="1">
      <c r="A48" s="19" t="s">
        <v>117</v>
      </c>
      <c r="B48" s="20" t="s">
        <v>56</v>
      </c>
      <c r="C48" s="20" t="s">
        <v>57</v>
      </c>
      <c r="D48" s="21">
        <v>42009</v>
      </c>
      <c r="E48" s="43">
        <v>42369</v>
      </c>
      <c r="F48" s="22">
        <v>35000</v>
      </c>
      <c r="G48" s="39">
        <v>1</v>
      </c>
      <c r="H48" s="23" t="s">
        <v>118</v>
      </c>
      <c r="I48" s="24">
        <f>3100</f>
        <v>3100</v>
      </c>
    </row>
    <row r="49" spans="1:9" s="5" customFormat="1" ht="60" customHeight="1">
      <c r="A49" s="19"/>
      <c r="B49" s="20"/>
      <c r="C49" s="20"/>
      <c r="D49" s="21"/>
      <c r="E49" s="43" t="s">
        <v>16</v>
      </c>
      <c r="F49" s="22">
        <v>45000</v>
      </c>
      <c r="G49" s="39">
        <v>5</v>
      </c>
      <c r="H49" s="23"/>
      <c r="I49" s="24">
        <f>3750</f>
        <v>3750</v>
      </c>
    </row>
    <row r="50" spans="1:9" s="5" customFormat="1" ht="60" customHeight="1">
      <c r="A50" s="25" t="s">
        <v>119</v>
      </c>
      <c r="B50" s="26" t="s">
        <v>120</v>
      </c>
      <c r="C50" s="26" t="s">
        <v>121</v>
      </c>
      <c r="D50" s="27">
        <v>42009</v>
      </c>
      <c r="E50" s="44">
        <v>42369</v>
      </c>
      <c r="F50" s="28">
        <v>234000</v>
      </c>
      <c r="G50" s="39">
        <v>1</v>
      </c>
      <c r="H50" s="29" t="s">
        <v>122</v>
      </c>
      <c r="I50" s="24">
        <f>19500</f>
        <v>19500</v>
      </c>
    </row>
    <row r="51" spans="1:9" s="5" customFormat="1" ht="60" customHeight="1">
      <c r="A51" s="25" t="s">
        <v>123</v>
      </c>
      <c r="B51" s="26" t="s">
        <v>124</v>
      </c>
      <c r="C51" s="26" t="s">
        <v>125</v>
      </c>
      <c r="D51" s="27">
        <v>42009</v>
      </c>
      <c r="E51" s="44">
        <v>42369</v>
      </c>
      <c r="F51" s="28">
        <v>280000</v>
      </c>
      <c r="G51" s="39">
        <v>1</v>
      </c>
      <c r="H51" s="29" t="s">
        <v>126</v>
      </c>
      <c r="I51" s="24">
        <f>116000</f>
        <v>116000</v>
      </c>
    </row>
    <row r="52" spans="1:9" s="5" customFormat="1" ht="60" customHeight="1">
      <c r="A52" s="19" t="s">
        <v>127</v>
      </c>
      <c r="B52" s="20" t="s">
        <v>76</v>
      </c>
      <c r="C52" s="20" t="s">
        <v>77</v>
      </c>
      <c r="D52" s="21">
        <v>42009</v>
      </c>
      <c r="E52" s="43" t="s">
        <v>16</v>
      </c>
      <c r="F52" s="22">
        <v>39600</v>
      </c>
      <c r="G52" s="39">
        <v>5</v>
      </c>
      <c r="H52" s="23" t="s">
        <v>128</v>
      </c>
      <c r="I52" s="24">
        <f>3300</f>
        <v>3300</v>
      </c>
    </row>
    <row r="53" spans="1:9" s="5" customFormat="1" ht="60" customHeight="1">
      <c r="A53" s="19"/>
      <c r="B53" s="20"/>
      <c r="C53" s="20"/>
      <c r="D53" s="21"/>
      <c r="E53" s="43">
        <v>42369</v>
      </c>
      <c r="F53" s="22">
        <v>347797.94</v>
      </c>
      <c r="G53" s="39">
        <v>1</v>
      </c>
      <c r="H53" s="23"/>
      <c r="I53" s="24">
        <f>29017.94</f>
        <v>29017.94</v>
      </c>
    </row>
    <row r="54" spans="1:9" s="5" customFormat="1" ht="60" customHeight="1">
      <c r="A54" s="19" t="s">
        <v>129</v>
      </c>
      <c r="B54" s="20" t="s">
        <v>130</v>
      </c>
      <c r="C54" s="20" t="s">
        <v>25</v>
      </c>
      <c r="D54" s="21">
        <v>42009</v>
      </c>
      <c r="E54" s="43" t="s">
        <v>16</v>
      </c>
      <c r="F54" s="22">
        <v>15000</v>
      </c>
      <c r="G54" s="39">
        <v>5</v>
      </c>
      <c r="H54" s="23" t="s">
        <v>131</v>
      </c>
      <c r="I54" s="24">
        <f>1250</f>
        <v>1250</v>
      </c>
    </row>
    <row r="55" spans="1:9" s="5" customFormat="1" ht="60" customHeight="1">
      <c r="A55" s="19"/>
      <c r="B55" s="20"/>
      <c r="C55" s="20"/>
      <c r="D55" s="21"/>
      <c r="E55" s="43" t="s">
        <v>106</v>
      </c>
      <c r="F55" s="22">
        <v>85800</v>
      </c>
      <c r="G55" s="39">
        <v>2</v>
      </c>
      <c r="H55" s="23"/>
      <c r="I55" s="24">
        <v>0</v>
      </c>
    </row>
    <row r="56" spans="1:9" s="5" customFormat="1" ht="60" customHeight="1">
      <c r="A56" s="25" t="s">
        <v>132</v>
      </c>
      <c r="B56" s="26" t="s">
        <v>40</v>
      </c>
      <c r="C56" s="26" t="s">
        <v>41</v>
      </c>
      <c r="D56" s="27">
        <v>42009</v>
      </c>
      <c r="E56" s="42" t="s">
        <v>16</v>
      </c>
      <c r="F56" s="28">
        <v>34000</v>
      </c>
      <c r="G56" s="39">
        <v>5</v>
      </c>
      <c r="H56" s="29" t="s">
        <v>133</v>
      </c>
      <c r="I56" s="24">
        <f>2870</f>
        <v>2870</v>
      </c>
    </row>
    <row r="57" spans="1:9" s="5" customFormat="1" ht="60" customHeight="1">
      <c r="A57" s="19" t="s">
        <v>134</v>
      </c>
      <c r="B57" s="20" t="s">
        <v>135</v>
      </c>
      <c r="C57" s="20" t="s">
        <v>136</v>
      </c>
      <c r="D57" s="21">
        <v>42009</v>
      </c>
      <c r="E57" s="43">
        <v>42369</v>
      </c>
      <c r="F57" s="22">
        <v>19000</v>
      </c>
      <c r="G57" s="39">
        <v>1</v>
      </c>
      <c r="H57" s="23" t="s">
        <v>137</v>
      </c>
      <c r="I57" s="24">
        <f>1565</f>
        <v>1565</v>
      </c>
    </row>
    <row r="58" spans="1:9" s="5" customFormat="1" ht="60" customHeight="1">
      <c r="A58" s="19"/>
      <c r="B58" s="20"/>
      <c r="C58" s="20"/>
      <c r="D58" s="21"/>
      <c r="E58" s="43" t="s">
        <v>106</v>
      </c>
      <c r="F58" s="22">
        <v>101000</v>
      </c>
      <c r="G58" s="39">
        <v>2</v>
      </c>
      <c r="H58" s="23"/>
      <c r="I58" s="24">
        <v>0</v>
      </c>
    </row>
    <row r="59" spans="1:9" s="5" customFormat="1" ht="60" customHeight="1">
      <c r="A59" s="25" t="s">
        <v>138</v>
      </c>
      <c r="B59" s="26" t="s">
        <v>72</v>
      </c>
      <c r="C59" s="26" t="s">
        <v>73</v>
      </c>
      <c r="D59" s="27">
        <v>42033</v>
      </c>
      <c r="E59" s="44">
        <v>42369</v>
      </c>
      <c r="F59" s="28">
        <v>118800</v>
      </c>
      <c r="G59" s="39">
        <v>2</v>
      </c>
      <c r="H59" s="29" t="s">
        <v>139</v>
      </c>
      <c r="I59" s="24">
        <v>0</v>
      </c>
    </row>
    <row r="60" spans="1:9" s="5" customFormat="1" ht="60" customHeight="1">
      <c r="A60" s="25" t="s">
        <v>140</v>
      </c>
      <c r="B60" s="26" t="s">
        <v>135</v>
      </c>
      <c r="C60" s="26" t="s">
        <v>136</v>
      </c>
      <c r="D60" s="27">
        <v>42009</v>
      </c>
      <c r="E60" s="44">
        <v>42369</v>
      </c>
      <c r="F60" s="28">
        <v>16800</v>
      </c>
      <c r="G60" s="39">
        <v>1</v>
      </c>
      <c r="H60" s="29" t="s">
        <v>141</v>
      </c>
      <c r="I60" s="24">
        <v>0</v>
      </c>
    </row>
    <row r="61" spans="1:9" s="5" customFormat="1" ht="60" customHeight="1">
      <c r="A61" s="25" t="s">
        <v>142</v>
      </c>
      <c r="B61" s="26" t="s">
        <v>143</v>
      </c>
      <c r="C61" s="26" t="s">
        <v>144</v>
      </c>
      <c r="D61" s="27">
        <v>42037</v>
      </c>
      <c r="E61" s="44">
        <v>42369</v>
      </c>
      <c r="F61" s="28">
        <v>300000</v>
      </c>
      <c r="G61" s="39">
        <v>1</v>
      </c>
      <c r="H61" s="29" t="s">
        <v>145</v>
      </c>
      <c r="I61" s="24">
        <v>0</v>
      </c>
    </row>
    <row r="62" spans="1:9" s="5" customFormat="1" ht="60" customHeight="1" thickBot="1">
      <c r="A62" s="32" t="s">
        <v>146</v>
      </c>
      <c r="B62" s="33" t="s">
        <v>124</v>
      </c>
      <c r="C62" s="33" t="s">
        <v>125</v>
      </c>
      <c r="D62" s="34">
        <v>42032</v>
      </c>
      <c r="E62" s="45">
        <v>42369</v>
      </c>
      <c r="F62" s="35">
        <v>185000</v>
      </c>
      <c r="G62" s="40">
        <v>1</v>
      </c>
      <c r="H62" s="36" t="s">
        <v>147</v>
      </c>
      <c r="I62" s="37">
        <v>0</v>
      </c>
    </row>
    <row r="63" spans="1:9" ht="36.75" customHeight="1" thickTop="1">
      <c r="A63" s="6" t="s">
        <v>148</v>
      </c>
      <c r="B63" s="6"/>
      <c r="C63" s="6"/>
      <c r="D63" s="6"/>
      <c r="E63" s="6"/>
      <c r="F63" s="6"/>
      <c r="G63" s="6"/>
      <c r="H63" s="6"/>
      <c r="I63" s="6"/>
    </row>
    <row r="65535" ht="12.75" customHeight="1"/>
  </sheetData>
  <sheetProtection selectLockedCells="1" selectUnlockedCells="1"/>
  <mergeCells count="89">
    <mergeCell ref="E34:E35"/>
    <mergeCell ref="F34:F35"/>
    <mergeCell ref="E41:E43"/>
    <mergeCell ref="F41:F43"/>
    <mergeCell ref="A63:I63"/>
    <mergeCell ref="E52:E53"/>
    <mergeCell ref="F52:F53"/>
    <mergeCell ref="E57:E58"/>
    <mergeCell ref="F57:F58"/>
    <mergeCell ref="E54:E55"/>
    <mergeCell ref="F54:F55"/>
    <mergeCell ref="E14:E15"/>
    <mergeCell ref="E27:E28"/>
    <mergeCell ref="F27:F28"/>
    <mergeCell ref="E29:E30"/>
    <mergeCell ref="F29:F30"/>
    <mergeCell ref="E36:E37"/>
    <mergeCell ref="F36:F37"/>
    <mergeCell ref="E48:E49"/>
    <mergeCell ref="F48:F49"/>
    <mergeCell ref="E11:E13"/>
    <mergeCell ref="B14:B15"/>
    <mergeCell ref="A14:A15"/>
    <mergeCell ref="A1:I1"/>
    <mergeCell ref="A2:I2"/>
    <mergeCell ref="A3:I3"/>
    <mergeCell ref="A4:I4"/>
    <mergeCell ref="B34:B35"/>
    <mergeCell ref="A34:A35"/>
    <mergeCell ref="B29:B30"/>
    <mergeCell ref="A29:A30"/>
    <mergeCell ref="B27:B28"/>
    <mergeCell ref="A27:A28"/>
    <mergeCell ref="B48:B49"/>
    <mergeCell ref="A48:A49"/>
    <mergeCell ref="B41:B43"/>
    <mergeCell ref="A41:A43"/>
    <mergeCell ref="B36:B37"/>
    <mergeCell ref="A36:A37"/>
    <mergeCell ref="B57:B58"/>
    <mergeCell ref="A57:A58"/>
    <mergeCell ref="B54:B55"/>
    <mergeCell ref="A54:A55"/>
    <mergeCell ref="B52:B53"/>
    <mergeCell ref="A52:A53"/>
    <mergeCell ref="A9:A10"/>
    <mergeCell ref="B9:B10"/>
    <mergeCell ref="C9:C10"/>
    <mergeCell ref="D9:D10"/>
    <mergeCell ref="A11:A13"/>
    <mergeCell ref="B11:B13"/>
    <mergeCell ref="C11:C13"/>
    <mergeCell ref="D11:D13"/>
    <mergeCell ref="D14:D15"/>
    <mergeCell ref="F14:F15"/>
    <mergeCell ref="H14:H15"/>
    <mergeCell ref="E9:E10"/>
    <mergeCell ref="F9:F10"/>
    <mergeCell ref="H9:H10"/>
    <mergeCell ref="F11:F13"/>
    <mergeCell ref="C27:C28"/>
    <mergeCell ref="D27:D28"/>
    <mergeCell ref="H11:H13"/>
    <mergeCell ref="C14:C15"/>
    <mergeCell ref="H27:H28"/>
    <mergeCell ref="C29:C30"/>
    <mergeCell ref="D29:D30"/>
    <mergeCell ref="H29:H30"/>
    <mergeCell ref="D36:D37"/>
    <mergeCell ref="H36:H37"/>
    <mergeCell ref="C34:C35"/>
    <mergeCell ref="D34:D35"/>
    <mergeCell ref="C41:C43"/>
    <mergeCell ref="D41:D43"/>
    <mergeCell ref="H34:H35"/>
    <mergeCell ref="C36:C37"/>
    <mergeCell ref="H41:H43"/>
    <mergeCell ref="C48:C49"/>
    <mergeCell ref="D48:D49"/>
    <mergeCell ref="H48:H49"/>
    <mergeCell ref="C52:C53"/>
    <mergeCell ref="D52:D53"/>
    <mergeCell ref="H52:H53"/>
    <mergeCell ref="C54:C55"/>
    <mergeCell ref="D54:D55"/>
    <mergeCell ref="H54:H55"/>
    <mergeCell ref="H57:H58"/>
    <mergeCell ref="C57:C58"/>
    <mergeCell ref="D57:D58"/>
  </mergeCells>
  <printOptions horizontalCentered="1"/>
  <pageMargins left="0" right="0" top="0.5905511811023623" bottom="0.3937007874015748" header="0.1968503937007874" footer="0.1968503937007874"/>
  <pageSetup fitToHeight="12" fitToWidth="1" horizontalDpi="300" verticalDpi="300" orientation="landscape" paperSize="9" scale="69" r:id="rId1"/>
  <headerFooter alignWithMargins="0">
    <oddFooter>&amp;CPágina &amp;P de &amp;N</oddFooter>
  </headerFooter>
  <rowBreaks count="3" manualBreakCount="3">
    <brk id="26" max="255" man="1"/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2015-02-23T14:30:11Z</cp:lastPrinted>
  <dcterms:created xsi:type="dcterms:W3CDTF">2015-02-23T14:18:13Z</dcterms:created>
  <dcterms:modified xsi:type="dcterms:W3CDTF">2015-02-23T14:31:37Z</dcterms:modified>
  <cp:category/>
  <cp:version/>
  <cp:contentType/>
  <cp:contentStatus/>
</cp:coreProperties>
</file>