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Abril 2013" sheetId="1" r:id="rId1"/>
  </sheets>
  <definedNames>
    <definedName name="_xlnm.Print_Area" localSheetId="0">'Abril 2013'!$A$1:$K$69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'Abril 2013'!$5:$5</definedName>
  </definedNames>
  <calcPr fullCalcOnLoad="1"/>
</workbook>
</file>

<file path=xl/sharedStrings.xml><?xml version="1.0" encoding="utf-8"?>
<sst xmlns="http://schemas.openxmlformats.org/spreadsheetml/2006/main" count="535" uniqueCount="281">
  <si>
    <t>REPASSES PÚBLICOS AO TERCEIRO SETOR</t>
  </si>
  <si>
    <t>RELAÇÃO DOS AJUSTES COM ENTIDADES NÃO-GOVERNAMENTAIS, SEM FINS LUCRATIVOS, DE VALOR INFERIOR AO LIMITE DE REMESSA AO TCESP</t>
  </si>
  <si>
    <t>VALORES REPASSADOS DURANTE O EXERCÍCIO DE 2013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</si>
  <si>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</si>
  <si>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</si>
  <si>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</si>
  <si>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</si>
  <si>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</si>
  <si>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</si>
  <si>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</si>
  <si>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</si>
  <si>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</si>
  <si>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001/2012– Saúde/PSF e 1ºTA Proc.44.938/11</t>
  </si>
  <si>
    <t>Irmandade de Misericórdia de Atibaia – CNPJ 44.510.485/0001-39</t>
  </si>
  <si>
    <t>Praça Dr. Miguel Vairo s/n°- Centro, Aibaia/SP</t>
  </si>
  <si>
    <t>01</t>
  </si>
  <si>
    <t>Prestar atendimento de qualidade, integral e humano nas Unidades de Saúde.</t>
  </si>
  <si>
    <t>418/11 – Proc. 31803/11</t>
  </si>
  <si>
    <t>Pró Saúde Associação Beneficente de Assistência Social – CNPJ 24.232.886/0076-84</t>
  </si>
  <si>
    <t>Praça Dr Miguel Vairo, 104 – Centro – Atibaia – SP</t>
  </si>
  <si>
    <t>Empresa especializada para operacionalização da gestão e execução das atividades e serviços de saúde no Hospital e Maternidade São José-Santa Casa de Atibaia</t>
  </si>
  <si>
    <t>02</t>
  </si>
  <si>
    <t>-</t>
  </si>
  <si>
    <t>05</t>
  </si>
  <si>
    <t>003/2012 – Creche Comunitária Proc.43.095/11 e 1º T A</t>
  </si>
  <si>
    <t>Associação Carmelitas de São José – CNPJ 04.178.469/0001-76</t>
  </si>
  <si>
    <t>Rod. Fernão Dias, Km 51 – Bº Portão – Atibaia/SP</t>
  </si>
  <si>
    <t>Atendimento de até 30 (trinta) crianças na faixa etária de 01 ano e seis meses a 03 anos e onze meses de idade.</t>
  </si>
  <si>
    <t>004/2012 – Educação Especial  Proc. 43.211/11 e 1º T A</t>
  </si>
  <si>
    <t>Associação de Pais e Amigos dos Excepcionais de Atibaia – APAE             CNPJ 47.952.825/0001-70</t>
  </si>
  <si>
    <t>Praça João Paulo II, 25 – Vila Nova Aclimação – Atibaia/SP</t>
  </si>
  <si>
    <t>Atendimento de até 170 (cento e setenta) educandos na faixa etária de 01 a 02 anos na Educação Precoce, de 03 a 05 anos na Educação Infantil, de 06 a 14 anos no Ensino Fundamental e acima de 15 anos na Educação de Jovens e Adultos.</t>
  </si>
  <si>
    <t>005/2012 – Creche Comunitária Proc. 43.235/11 e 1º T A</t>
  </si>
  <si>
    <t>Entidade de Assistência Social Dorcas – CNPJ 51.295.293/0001-12</t>
  </si>
  <si>
    <t>Rua Barbara Puzzoni Profeta, 109 – Chácara do Camilo – Atibaia/SP</t>
  </si>
  <si>
    <t>Atendimento de até 25 (vinte e cinco) crianças na faixa etária de 02 a 03 anos e onze    meses de idade.</t>
  </si>
  <si>
    <t>006/2012 – Creche Comunitária – Proc. 43.218/11 e 1º T A</t>
  </si>
  <si>
    <t>Novo Acolher  - CNPJ 07.732.101/0002-87</t>
  </si>
  <si>
    <t>Rua Oswaldo Barreto, n°149 – Alvinópolis – Atibaia/SP</t>
  </si>
  <si>
    <t>Atendimento de até 30 (trinta) crianças na faixa etária de 02 a 03 anos de  idade.</t>
  </si>
  <si>
    <t>007/2012 – Creche Comunitária Proc.43.216/11 e 1º T A</t>
  </si>
  <si>
    <t>Seicho No Ie do Brasil – CNPJ 61.278.388/0138-36</t>
  </si>
  <si>
    <t>Rua João Pires, 848 – Centro, Atibaia/SP</t>
  </si>
  <si>
    <t>Atendimento de até 50 (cinquenta) crianças, na faixa etária de 02 a 03 anos e 11 meses de idade</t>
  </si>
  <si>
    <t>Associação dos Moradores e Amigos do Bairro do Laranjal CNPJ 07.437.425/0001-01</t>
  </si>
  <si>
    <t>Estrada do Laranjal, Atibaia/SP</t>
  </si>
  <si>
    <t>Atendimento de até 40 (quarenta) crianças na faixa etária de 02 a 04 anos de idade.</t>
  </si>
  <si>
    <t>010/2012- Creche Comunitária – Proc.43.250/11, 1º T A  e 2º T A</t>
  </si>
  <si>
    <t>Instituto Social Educativo e Beneficente Novo Signo CNPJ 78.636.974/0009-00</t>
  </si>
  <si>
    <t>Rua Avelino Antonio de Campos, 225, Caetetuba, Atibaia, SP</t>
  </si>
  <si>
    <t>Atendimento de até 237 (duzentos e trinta e sete) crianças na faixa etária de 02 a 03 anos e onze meses de idade.</t>
  </si>
  <si>
    <t>011/2012 – Creche Comunitária Proc. 43.835/11 e 1º T A</t>
  </si>
  <si>
    <t>Missão Evangélica Rohi M'Kadesh – CNPJ 03.440.315/0001-48</t>
  </si>
  <si>
    <t>Avenida São João, 557 – Centro, Atibaia/SP</t>
  </si>
  <si>
    <t>Atendimento de até 30 (trinta) crianças, na faixa etária de 02 anos a 03 anos  e 11 meses de idade.</t>
  </si>
  <si>
    <t>012/2012 – Creche Comunitáira Proc. 43.226/11 e 1º T A</t>
  </si>
  <si>
    <t>Associação Missionária  de Ajuda Cristã – CNPJ 10.343.403/0001-97</t>
  </si>
  <si>
    <t xml:space="preserve">Rua Clóvis Soares, 853 – Alvinópolis – Atibaia/SP </t>
  </si>
  <si>
    <t>Atendimento de até 30 (trinta) crianças na faixa etária de 02 a 03 anos de idade.</t>
  </si>
  <si>
    <t>013/2012 – Creche Comunitária Proc. 43.237/11 e 1º T A</t>
  </si>
  <si>
    <t>Grupo Cristão Assistencial Casa do Pão – CNPJ 03.666.335/0001-31</t>
  </si>
  <si>
    <t>Rua Alberto de Almeida Brandão, 185 – Maracanã, Atibaia/SP</t>
  </si>
  <si>
    <t>Atendimento de até 30 (trinta) crianças na faixa etária de 02 a 05 anos de idade.</t>
  </si>
  <si>
    <t>Associação de Moradores e Amigos do Bairro do Tanque – CNPJ 04.792.846/0001-62</t>
  </si>
  <si>
    <t>Rua Cristiano Krisberi, 173 – Jd. Paraíso – Bairro do Tanque – Atibaia/SP</t>
  </si>
  <si>
    <t xml:space="preserve">016/2012 – Creche Comunitária Proc.43.239/11 1º T A </t>
  </si>
  <si>
    <t>Associação de Serviços Assistenciais de Atibaia – ASA – CNPJ 44.707.206/0001-21</t>
  </si>
  <si>
    <t>Av. Prof. Carlos Alberto Carvalho Pinto, 130 – Centro, Atibaia/SP</t>
  </si>
  <si>
    <t>Atendimento de até 130 crianças, na faixa etária de 03 meses a 03 anos completos</t>
  </si>
  <si>
    <t>017/2012 – Creche Comunitária Proc. 45.280/11 e 1º T A</t>
  </si>
  <si>
    <t>Associação dos Moradores e Amigos do Jardim Maristela II – AMAM II – CNPJ 07.871.604/0001-52</t>
  </si>
  <si>
    <t>Rua Cinco, 300 – Jardim Maristela II, Atibaia/SP</t>
  </si>
  <si>
    <t>Atendimento de até 30 (trinta) crianças na faixa etária de 02 anos a 03 anos e 11 meses de idade.</t>
  </si>
  <si>
    <t>019/2012-SADS CONDICA Proc.43.285/11 e 1º T A</t>
  </si>
  <si>
    <t>Espaço Crescer – Livre Criatividade  CNPJ 04.226.574/0001-33</t>
  </si>
  <si>
    <t>Rua das Camélias, 300 – Chácara Fernão Dias, Atibaia/SP</t>
  </si>
  <si>
    <t>Execução do Projeto Sonhar é Preciso, Transformar é Possível</t>
  </si>
  <si>
    <t>020/2012-SADS CONDICA Proc.43.244/11 e 1º T A</t>
  </si>
  <si>
    <t>Casa do Pequeno Trabalhador de Atibaia – 44.706.869/0001-21</t>
  </si>
  <si>
    <t>Rua Vereador Pedro Tacco, 48 – Centro – Atibaia/SP</t>
  </si>
  <si>
    <t>Executar o Programa de Acompanhamento Familiar para Adolescentes</t>
  </si>
  <si>
    <t>021/2012-SADS CONDICA Proc.43.241/11 e 1º T A</t>
  </si>
  <si>
    <t>Executar o Programa de Aprendizagem</t>
  </si>
  <si>
    <t>022/2012 – SADS/CMAS Proc.43.302/11 e 1º T A</t>
  </si>
  <si>
    <t>Favorecer a inclusão no mercado de trabalho de 30 (trinta) pessoas com deficiência intelectual</t>
  </si>
  <si>
    <t>023/2012 – SADS Proc.43.300/11 e 1º T A</t>
  </si>
  <si>
    <t>Executar o Programa Talentos Especiais</t>
  </si>
  <si>
    <t>024/2012 – SADS Proc.43.331/11 e 1º T A</t>
  </si>
  <si>
    <t>AMICRI - Associação Amigos da Criança de Atibaia – CNPJ 00.644.883/0001-72</t>
  </si>
  <si>
    <t>Avenida Professor Odair da Silva Pinto, 955, Guaxinduva, Atibaia/SP</t>
  </si>
  <si>
    <t>Prover o encaminhamento e orientação adequados às pessoas condenadas a cumprir Pena Alternativa de Serviços a Comunidade</t>
  </si>
  <si>
    <t>025/2012 – SADS/CMAS Proc.43.276/11 e 1º T A</t>
  </si>
  <si>
    <t>Espaço Crescer – Livre Criativida CNPJ 04.226.574/0001-33</t>
  </si>
  <si>
    <t>Execução do Projeto Crescer Brincando</t>
  </si>
  <si>
    <t>026/2012 – SADS/CMAS Proc.43.290/11 e 1º T A</t>
  </si>
  <si>
    <t>Centro de Estudos Espíritas Luz Divina – CNPJ 52.345.832/0001-43</t>
  </si>
  <si>
    <t>Rua Gonçalves Dias, 380, Jardim Cerejeitas, Atibaia/SP</t>
  </si>
  <si>
    <t>Atendimento a 50 (cinquenta) famílias de baixo poder aquisitivo, territorialmente referenciadas no CRAS.</t>
  </si>
  <si>
    <t>027/2012-SADS CONDICA Proc.43.295/11 e 1º T A</t>
  </si>
  <si>
    <t>Execução do Projeto Luz da Manhã</t>
  </si>
  <si>
    <t>028/2012-SADS CMAS Proc.43.325/11 e 1º T A</t>
  </si>
  <si>
    <t>Associação Espirita Beneficente  e Educacional Casa do Caminho  - CNPJ 86.790.268/0001-90</t>
  </si>
  <si>
    <t>Estrada dos Perines, 230 – Boa Vista – Atibaia/SP</t>
  </si>
  <si>
    <t>Execução do Projeto Cooperativa Travessia – Oficinas</t>
  </si>
  <si>
    <t>029/2012-SADS SEADS Proc.43.321/11 e 1º T A</t>
  </si>
  <si>
    <t>Execução do Projeto Luz do Caminho</t>
  </si>
  <si>
    <t>030/2012-SADS CONDICA  Proc.43.315/11 e 1º T A</t>
  </si>
  <si>
    <t>Execução do Projeto Polticarte.</t>
  </si>
  <si>
    <t>031/2012-SADS Proc.43.281/11 e 1º T A</t>
  </si>
  <si>
    <t>Espaço Crescer – Livre Criatividade CNPJ 04.226.574/0001-33</t>
  </si>
  <si>
    <t>Execução do Projeto “Tornar-se Pessoa”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</si>
  <si>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</si>
  <si>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</si>
  <si>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</si>
  <si>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033/2012-SADS CMAS Proc.43.247/11 e 1º T A</t>
  </si>
  <si>
    <t>Rua Alberto de Almeida Brandão, 185 – Maracanã Atibaia/SP</t>
  </si>
  <si>
    <t>Execução do Projeto Oficinas Socioeducativas</t>
  </si>
  <si>
    <t>034/2012-SADS CONDICA Proc.43.267/11 e 1º T A</t>
  </si>
  <si>
    <t>Execução do Projeto Centro da Juventude “Anália Franco”</t>
  </si>
  <si>
    <t>Lar Dona Mariquinha do Amaral – CNPJ 51.867.695/0001-44</t>
  </si>
  <si>
    <t>Av. São João, s/nº, Centro, Atibaia/SP</t>
  </si>
  <si>
    <t>Execução do Projeto Aprender a Ser, que visa o acolhimento de crianças do sexo feminino e masculino, em regime institucional</t>
  </si>
  <si>
    <t xml:space="preserve">036/2012-EDUCAÇÃO Proc.48.421/11 e 1º T A </t>
  </si>
  <si>
    <t>Corporação Musical 24 de Outubro – CNPJ nº 51.295.343/0001-61</t>
  </si>
  <si>
    <t>Rua Dr. Álvaro Correia Lima, 94 – Centro, Atibaia/SP</t>
  </si>
  <si>
    <t>Execução do Projeto Música e Cidadania</t>
  </si>
  <si>
    <t>038/2012-SADS Proc.43.316/11 e 1º, 2º e 3º T A</t>
  </si>
  <si>
    <t xml:space="preserve">Associação Espirita Beneficente  e Educacional Casa do Caminho  - CNPJ 86.790.268/0001-90   </t>
  </si>
  <si>
    <t xml:space="preserve">Estrada dos Perines, 230 – Boa Vista – Atibaia/SP  </t>
  </si>
  <si>
    <t xml:space="preserve">Acolher e Abrigar provisoriamente, até 20 crianças  </t>
  </si>
  <si>
    <t>040/2012-SADS CMAS Proc.43.288/11 e 1º T A</t>
  </si>
  <si>
    <t>Associação Consciência Solidária – CNPJ 07.176.916/0001-46</t>
  </si>
  <si>
    <t>Rua Pedro Cunha, n°88 – Vila Santista Atibaia/SP</t>
  </si>
  <si>
    <t>Execução do Projeto CAETÊ</t>
  </si>
  <si>
    <t xml:space="preserve">Execução do Projeto Aproximar </t>
  </si>
  <si>
    <t>Casulo – Centro de Desenvolvimento e Integração Social da Criança Perdoense. CNPJ 04.456.594/0001-09</t>
  </si>
  <si>
    <t>Rua João Franco de Camargo, 551 – Centro – Bom Jesus dos Perdões/SP</t>
  </si>
  <si>
    <t>Proporcionar acolhimento as pessoas em situação de vulnerabilidade social e risco de natureza pessoal e social</t>
  </si>
  <si>
    <t>Acolher em Atibaia 20 crianças/adolescentes</t>
  </si>
  <si>
    <t>045/2012 – Creche Comunitária Proc.45.276/11 e 1º T A</t>
  </si>
  <si>
    <t>Associação de Mães Amigas das Crianças Tia Bia Jardim Imperial – CNPJ 10.862.736/0001-22</t>
  </si>
  <si>
    <t>Rua Tóquio, 146 – Jd. Imperial, Atibaia/SP</t>
  </si>
  <si>
    <t>055/2012-SADS Proc. 43.249/11 e 1º T A</t>
  </si>
  <si>
    <t>Execução do Projeto Articulando Oficinas Socioeducativas, visando o atendimento a famílias de baixa renda.</t>
  </si>
  <si>
    <t>056/2012 – Educação Proc.2.988/12 e 1º T A</t>
  </si>
  <si>
    <t>Execução do Projeto “A Arte de Educar”.</t>
  </si>
  <si>
    <t>064/2012-SADS CONDICA Proc. 5.626/12,  1º e  2º  T A</t>
  </si>
  <si>
    <t>Mater Dei – Cam – Casa de Apoio à Menina – CNPJ 03.951.901/0001-57</t>
  </si>
  <si>
    <t>Praça João Paulo II, 65 – Atibaia Jardim, Atibaia/SP</t>
  </si>
  <si>
    <t>Atendimento a adolescentes do sexo feminino entre 15 e 17 anos, em situação de vulnerabilidade social.</t>
  </si>
  <si>
    <t>082/2012 – SADS/OP Proc.15.114/12 e 1º T A</t>
  </si>
  <si>
    <t>Execução do Projeto Cultivando Talentos, visando acolher, orientar e encaminhar famílias em situação de vulnerabilidade.</t>
  </si>
  <si>
    <t>083/2012 – SADS – Proc.15.111/12 e 1º T A</t>
  </si>
  <si>
    <t>Execução do Projeto Projovem Adolescente – Serviço socioeducativo</t>
  </si>
  <si>
    <t>086/2012 – SADS/OP – Proc.16.242/12 e 1º T A</t>
  </si>
  <si>
    <t>Execução do Projeto Reconstruindo, visando promover ações socioassistenciais.</t>
  </si>
  <si>
    <t>100/2012 – Proc.19.912/12</t>
  </si>
  <si>
    <t>Companhia de Saneamento Ambiental de Atibaia – SAAE – CNPJ 45.743.580/0001-45</t>
  </si>
  <si>
    <t>Praça Roberto Gomes Pedrosa, 11, Atibaia/SP</t>
  </si>
  <si>
    <t>Cessão pela Conveniada, do servidor Hélio Silva Júnior</t>
  </si>
  <si>
    <t>106/2012-SADS Proc.22.990/12</t>
  </si>
  <si>
    <t>Organização Não Governamental Centro de Criação de Valores Viva Vida – CNPJ 09.017.282/0001-04</t>
  </si>
  <si>
    <t>Rua Adolfo André, 478, Bloco I, Centro, Atibaia/SP</t>
  </si>
  <si>
    <t>30 dias após a liberação do último repasse</t>
  </si>
  <si>
    <t>Executar o Projeto Viver Família</t>
  </si>
  <si>
    <t>Executar o Projeto Centro de Referência da Mulher de Atibaia</t>
  </si>
  <si>
    <t>Executar o Projeto Lar Ninho de Estrelas, visando o acolhimento institucional de 25 crianças e adolescentes</t>
  </si>
  <si>
    <t>União dos Amigos dos Bairros do Itapetinga – UABI – CNPJ 00.983.589/0001-95</t>
  </si>
  <si>
    <t>Avenida Santana, 2.267, Itapetinga, Atibaia/SP</t>
  </si>
  <si>
    <t>Atendimento de até 15 bebês de 06 meses a 01 ano e onze meses de idade e de até 50 crianças de 02 a 05 anos e 11 meses de idade.</t>
  </si>
  <si>
    <t>009/2012 – Creche Comunitária – Proc.43.834/11 e 1ºTA</t>
  </si>
  <si>
    <t>014/2012 – Creche Comunitária – Proc. 43.833/11, 1º T A e 2ª T A</t>
  </si>
  <si>
    <t>Atendimento de até 72 (setenta e duas) crianças, sendo 50 crianças na faixa etária de 02 a 03 anos e 22 bebês, de 06 meses a 01 ano e 11 meses de idade.</t>
  </si>
  <si>
    <t>041/2012-SAJC Proc.37.272/11 1º e 2º T A</t>
  </si>
  <si>
    <t>110/2012-OP Proc.22.185/12, 1º, 2º  e 3ºTA</t>
  </si>
  <si>
    <t>120/2012 – SADS/CMAS Proc.41.566/12 e 1ºTA</t>
  </si>
  <si>
    <t>002/2013 – Esportes/OP – Proc. 3.580/13</t>
  </si>
  <si>
    <t>Associação Paulo Alvim de Judô – Atibaia – A.P.A.JA. - CNPJ 07.547.005/0001-88</t>
  </si>
  <si>
    <t>Avenida Clóvis Soares, 625, Alvinópolis, Atibaia/SP</t>
  </si>
  <si>
    <t>Execução dos Projetos Judô de Participação e Judô socioeducativo – OP/2013.</t>
  </si>
  <si>
    <t>003/2013 – SAÚDE Proc.7.220/2013</t>
  </si>
  <si>
    <t>Executar o Programa Habilitar e Reabilitar para Incluir.</t>
  </si>
  <si>
    <t>004/2013 – EDUCAÇÃO/OP Proc. 7.211/2013</t>
  </si>
  <si>
    <t>A.P.M. Da E.M.E.F. Eva Cordula Hauer Vallejo CNPJ 07.434.351/0001-50</t>
  </si>
  <si>
    <t>Estrada Juca Sanches, s/nº , km 11, Bairro da Boa Vista, Atibaia/SP</t>
  </si>
  <si>
    <t>Execução Programa Melhorias da Educação</t>
  </si>
  <si>
    <t>032/2012-SADS CMAS Proc.43.327/11, 1º e 2º  T A</t>
  </si>
  <si>
    <t>035/2012-SADS CMAS Proc.43.357/11, 1º,  2º, 3º e 4º  T A</t>
  </si>
  <si>
    <t>042/2012 – SADS Proc.78/2012, 1º e 2º T A</t>
  </si>
  <si>
    <t xml:space="preserve">043/2012-SADS CMAS Proc.43.350/11, 1º, 2º,  3º e 4º   T.A. </t>
  </si>
  <si>
    <t>001/2013 – Creche Comunitária – Proc. 1.318/2013 e 1º TA</t>
  </si>
  <si>
    <t>005/2013 – Creche Comunitária Proc. 9.619/2013</t>
  </si>
  <si>
    <t>Atendimento de até 30 (trinta) crianças na faixa etária de 02 anos a 03 anos e onze meses de idade.</t>
  </si>
  <si>
    <t>007/2013 – Creche Comunitária – Proc. 9.629/2013</t>
  </si>
  <si>
    <t>008/2013 – SAÚDE/PSF – Proc. 9.717/2013</t>
  </si>
  <si>
    <t>Praça Dr Miguel Vairo, s/nº  Centro – Atibaia – SP</t>
  </si>
  <si>
    <t>010/2013 – Cultura Proc. 10.128/13</t>
  </si>
  <si>
    <t>Associação dos Pais e Amigos da Fanfarra Municipal de Atibaia  CNPJ 07.712.462/0001-80</t>
  </si>
  <si>
    <t>Avenida Nove de Julho, 185 – Centro, Atibaia/SP</t>
  </si>
  <si>
    <t>011/2013 – Educação – Proc. 9.615/2013</t>
  </si>
  <si>
    <t>Execução do Projeto “Arte de Educar”</t>
  </si>
  <si>
    <t>012/2013 – Creche Comunitária – Proc. 9.861/2013</t>
  </si>
  <si>
    <t>Avenida Professor Carlos Alberto Alves de Carvalho Pinto, 170, Centro, Atibaia/SP</t>
  </si>
  <si>
    <t>013/2013 – Esportes – Proc. 3.782/2013</t>
  </si>
  <si>
    <t>Associação Paradesportistas de Atibaia – APA  CNPJ 11.846.291/0001-50</t>
  </si>
  <si>
    <t>Praça do Migrante Nordestino, 945 – Jardim Imperial – Atibaia/SP</t>
  </si>
  <si>
    <t>Execução do Projeto Natação para pessoas com deficiência – PCD.</t>
  </si>
  <si>
    <t>014/2013 – Creche Comunitária – Proc. 10.534/2013</t>
  </si>
  <si>
    <t>Atendimento de até 20 (vinte) bebês de 06 meses a 01 ano e onze meses de idade e de até 50 (cinquenta) crianças, de 02 a 05 anos e 11 meses de idade.</t>
  </si>
  <si>
    <t>015/2013 – Creche Comunitária Proc. 10.535/2013</t>
  </si>
  <si>
    <t>Estrada do Laranjal, s/nº Atibaia/SP</t>
  </si>
  <si>
    <t>Atendimento de até 45 (quarenta e cinco) crianças, na faixa etária de 01 ano e meio a 06 anos completos.</t>
  </si>
  <si>
    <t>016/2013 – Creche Comunitária – Proc. 10.536/2013</t>
  </si>
  <si>
    <t>Atendimento de até 35 (trinta e cinco) crianças, na faixa etária de 02 e 03 anos de idade, em período integral.</t>
  </si>
  <si>
    <t>017/2013 – Creche Comunitária – Proc. 9.859/2013</t>
  </si>
  <si>
    <t>Atendimento de até 238 (duzentos e trinta e oito) crianças, na faixa etária de 02 anos a 03 anos e 11 meses de idade.</t>
  </si>
  <si>
    <t>018/2013 – Educação Especial Proc. 10.539/13</t>
  </si>
  <si>
    <t>Atendimento de até 145 (cento e quarenta e cinco) educandos na faixa etária de 01 a 02 anos na Educação Precoce, de 03 a 05 anos na Educação Infantil, de 06 a 14 anos no Ensino Fundamental e acima de 15 anos na Educação de Jovens e Adultos.</t>
  </si>
  <si>
    <t>019/2013 – Educação – Proc. 9.860/2013</t>
  </si>
  <si>
    <t>Execução do Projeto Vem Ser</t>
  </si>
  <si>
    <t>020/2013 – Creche Comunitária – Proc. 9.627/2013</t>
  </si>
  <si>
    <t>Atendimento de até 30 (trinta) crianças de 02 a 03 anos de idade.</t>
  </si>
  <si>
    <t xml:space="preserve">021/2013 – Educação/PAE/OP Proc. 10.537/2013 </t>
  </si>
  <si>
    <t>A.P.M. Da E.M.E.F. Padre Armando Tamassia – CNPJ 02.741.642/0001-77</t>
  </si>
  <si>
    <t>Rua Tóquio, 401 – Jardim Cerejeiras – Atibaia/SP</t>
  </si>
  <si>
    <t>Execução do Programa Melhoria da Educação</t>
  </si>
  <si>
    <t>022/2013 – Creche Comunitária – Proc. 10.538/2013</t>
  </si>
  <si>
    <t>Atendimento de até 27 (vinte e sete) crianças, na faixa etária de 01 anos e oito meses a 3 anos, 11 meses e 29 dias.</t>
  </si>
  <si>
    <t>024/2013 – Creche Comunitária – Proc. 11.529/13</t>
  </si>
  <si>
    <t>025/2013 – Creche Comunitária – Proc. 11.657/13</t>
  </si>
  <si>
    <t>Atendimento de até 39 (trinta e nove) crianças, na faixa etária de 02 anos a 03 anos e 11 meses de idade.</t>
  </si>
  <si>
    <t>026/2013 – Educação/PAE/OP Proc. 9.624/13</t>
  </si>
  <si>
    <t>APM da EMEF Professor Waldemar Bastos Buhler CNPJ 03.873.956/0001-96</t>
  </si>
  <si>
    <t>Rua Pacaembu, s/nº , Jardim Imperial, Atibaia/SP</t>
  </si>
  <si>
    <t>027/2013 – Creche Comunitária Proc. 9.630/2013</t>
  </si>
  <si>
    <t>Atendimento de até 80 (oitenta) crianças, de 01 anos e 11 meses a 03 anos de idade.</t>
  </si>
  <si>
    <t>028/2013 – Educação/PAE/OP Proc. 10.533/2013</t>
  </si>
  <si>
    <t>A.P.M. Da E.M.E.F. Prefeito Walter Engracia de Oliveira CNPJ 67.941.141/0001-94</t>
  </si>
  <si>
    <t>Rua Carlos Rado Paternost, 67, Caetetuba, Atibaia/SP</t>
  </si>
  <si>
    <t>029/2013 – Educação/PAE/OP Proc. 12.097/2013</t>
  </si>
  <si>
    <t>Associação de Pais e Mestres da E.M.E.F. Prefeito Gilberto Sant'Anna   CNPJ 06.255.824/0001-99</t>
  </si>
  <si>
    <t>Rua Nazareno Rossi, s/nº Bairro do Tanque, Atibaia/SP</t>
  </si>
  <si>
    <t>030/2013 – SADS/CMAS – Proc. 9.024/2013</t>
  </si>
  <si>
    <t>Executar o Programa Central de Penas e Medidas Alternativas</t>
  </si>
  <si>
    <t>031/2013 – SADS Proc. 9.027/2013</t>
  </si>
  <si>
    <t>30 dias após a liberação do último repasse do Ministério</t>
  </si>
  <si>
    <t>Executar o Programa Aprendizes Especiais</t>
  </si>
  <si>
    <t>032/2013 – SADS/CMAS – Proc. 9.032/2013</t>
  </si>
  <si>
    <t>033/2013 – SADS/CMAS – Proc. 9.044/2013</t>
  </si>
  <si>
    <t>Execução do Projeto Crescer Renda</t>
  </si>
  <si>
    <t>035/2013 – SADS/CMAS – Proc. 9.047/2013</t>
  </si>
  <si>
    <t>036/2013 – SADS – Proc. 9.022/2013</t>
  </si>
  <si>
    <t>037/20213 – SADS/CONDICA Proc. 9.033/2013</t>
  </si>
  <si>
    <t>Rua vereador Pedro Tacco, 48 – Centro – Atibaia/SP</t>
  </si>
  <si>
    <t>Executar o Programa Cidadania e Trabalho para Jovens</t>
  </si>
  <si>
    <t>038/2013 – SADS/CONDICA Proc. 9.039/2013</t>
  </si>
  <si>
    <t>039/2013 – SADS/CONDICA Proc. 9.042/2013</t>
  </si>
  <si>
    <t>040/2013 – SADS/CONDICA Proc. 9.046/2013</t>
  </si>
  <si>
    <t>041/2013 – SADS/CONDICA Proc. 9.030/2013</t>
  </si>
  <si>
    <t>042/2013 – SADS/CMAS Proc. 9.040/2013</t>
  </si>
  <si>
    <t>Execução do Projeto “Acolher a Família”</t>
  </si>
  <si>
    <t>043/2013 – SADS Proc. 9.043/2013</t>
  </si>
  <si>
    <t>044/2013 – SADS Proc. 9.048/2013</t>
  </si>
  <si>
    <t>Acolhimento institucional para crianças e adolescentes em situação de risco.</t>
  </si>
  <si>
    <t xml:space="preserve">045/2013 – SDS/CONDICA Proc. 9.049/2013 </t>
  </si>
  <si>
    <t>30 dias após a liberação do último repasse da Secretaria Estadual de Des. Social</t>
  </si>
  <si>
    <t>Execução do Projeto Oficina de Imagem</t>
  </si>
  <si>
    <t>046/2013 – SADS/OP – Proc. 9.029/2013</t>
  </si>
  <si>
    <t>Execução do Projeto Escola de Capacitação Profissional “Casa do Caminho”</t>
  </si>
  <si>
    <t>047/2012 – SADS/OP Proc. 13.365/2013</t>
  </si>
  <si>
    <t>Proporcionar ao cidadão novas oportunidades de trabalho através dos cursos de capacitação profissional.</t>
  </si>
  <si>
    <t>049/2013 – SADS Proc. 14.371/2013</t>
  </si>
  <si>
    <t>Executar o Projeto de Escuta Especial de Crianças Vitimas de Violência Sexual.</t>
  </si>
  <si>
    <t>050/2013 – Educação/PAE/OP Proc. 14.377/2013</t>
  </si>
  <si>
    <t>A.P.M. Da E.M. Educador Paulo Freire   CNPJ 09.640.105/0001-80</t>
  </si>
  <si>
    <t>Estrada Municipal Hisaichi Takebayashi, 8500 – Bairro da Usina, Atibaia/SP</t>
  </si>
  <si>
    <t>051/2013 Proc. 15.095/2013</t>
  </si>
  <si>
    <t>052/2013 – Esportes Proc. 10.352/2013</t>
  </si>
  <si>
    <t>Execução do Projeto Natação na Escola</t>
  </si>
  <si>
    <t>VALOR REPASSADO NO EXERCÍCIO ATÉ 30/04/2013</t>
  </si>
  <si>
    <t>Atibaia, 30 de Abril de 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</si>
</sst>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  <numFmt numFmtId="166" formatCode="#,###.00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4" fontId="43" fillId="0" borderId="0" xfId="0" applyNumberFormat="1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3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14" fontId="2" fillId="33" borderId="12" xfId="0" applyNumberFormat="1" applyFont="1" applyFill="1" applyBorder="1" applyAlignment="1">
      <alignment horizontal="center" vertical="center" wrapText="1"/>
    </xf>
    <xf numFmtId="43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3" borderId="14" xfId="0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3" fontId="2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43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3" fontId="2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33" borderId="19" xfId="0" applyFont="1" applyFill="1" applyBorder="1" applyAlignment="1">
      <alignment horizontal="left" vertical="center" wrapText="1" indent="1"/>
    </xf>
    <xf numFmtId="0" fontId="2" fillId="33" borderId="20" xfId="0" applyFont="1" applyFill="1" applyBorder="1" applyAlignment="1">
      <alignment horizontal="left" vertical="center" wrapText="1" inden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showGridLines="0" tabSelected="1" zoomScaleSheetLayoutView="80" zoomScalePageLayoutView="0" workbookViewId="0" topLeftCell="A118">
      <selection activeCell="C127" sqref="C127"/>
    </sheetView>
  </sheetViews>
  <sheetFormatPr defaultColWidth="11.57421875" defaultRowHeight="36.75" customHeight="1"/>
  <cols>
    <col min="1" max="1" width="22.7109375" style="1" customWidth="1"/>
    <col min="2" max="3" width="35.7109375" style="1" customWidth="1"/>
    <col min="4" max="4" width="15.7109375" style="1" customWidth="1"/>
    <col min="5" max="5" width="19.140625" style="1" customWidth="1"/>
    <col min="6" max="6" width="15.7109375" style="1" customWidth="1"/>
    <col min="7" max="7" width="14.7109375" style="1" customWidth="1"/>
    <col min="8" max="8" width="35.7109375" style="4" customWidth="1"/>
    <col min="9" max="9" width="15.7109375" style="5" customWidth="1"/>
    <col min="10" max="10" width="11.57421875" style="1" customWidth="1"/>
    <col min="11" max="11" width="11.57421875" style="6" customWidth="1"/>
    <col min="12" max="16384" width="11.57421875" style="1" customWidth="1"/>
  </cols>
  <sheetData>
    <row r="1" spans="1:11" ht="30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1"/>
      <c r="K1" s="11"/>
    </row>
    <row r="2" spans="1:11" ht="30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2"/>
      <c r="K2" s="12"/>
    </row>
    <row r="3" spans="1:11" ht="30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11"/>
      <c r="K3" s="11"/>
    </row>
    <row r="4" spans="1:11" ht="30" customHeight="1" thickBot="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13"/>
      <c r="K4" s="13"/>
    </row>
    <row r="5" spans="1:9" s="2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279</v>
      </c>
    </row>
    <row r="6" spans="1:11" ht="49.5" customHeight="1" thickTop="1">
      <c r="A6" s="43" t="s">
        <v>12</v>
      </c>
      <c r="B6" s="44" t="s">
        <v>13</v>
      </c>
      <c r="C6" s="44" t="s">
        <v>14</v>
      </c>
      <c r="D6" s="52">
        <v>40910</v>
      </c>
      <c r="E6" s="52">
        <v>41364</v>
      </c>
      <c r="F6" s="45">
        <f>2047500+511875</f>
        <v>2559375</v>
      </c>
      <c r="G6" s="46" t="s">
        <v>15</v>
      </c>
      <c r="H6" s="44" t="s">
        <v>16</v>
      </c>
      <c r="I6" s="47">
        <f>482449.89+127465.33</f>
        <v>609915.22</v>
      </c>
      <c r="K6" s="1"/>
    </row>
    <row r="7" spans="1:11" ht="49.5" customHeight="1">
      <c r="A7" s="59" t="s">
        <v>17</v>
      </c>
      <c r="B7" s="53" t="s">
        <v>18</v>
      </c>
      <c r="C7" s="53" t="s">
        <v>19</v>
      </c>
      <c r="D7" s="54">
        <v>40898</v>
      </c>
      <c r="E7" s="54">
        <v>41354</v>
      </c>
      <c r="F7" s="56">
        <f>17425000+315000+350000+433333.33</f>
        <v>18523333.33</v>
      </c>
      <c r="G7" s="16" t="s">
        <v>15</v>
      </c>
      <c r="H7" s="58" t="s">
        <v>20</v>
      </c>
      <c r="I7" s="17">
        <f>433333.3+0.03</f>
        <v>433333.33</v>
      </c>
      <c r="K7" s="1"/>
    </row>
    <row r="8" spans="1:11" ht="49.5" customHeight="1">
      <c r="A8" s="59"/>
      <c r="B8" s="53"/>
      <c r="C8" s="53"/>
      <c r="D8" s="54"/>
      <c r="E8" s="54"/>
      <c r="F8" s="56"/>
      <c r="G8" s="16" t="s">
        <v>21</v>
      </c>
      <c r="H8" s="58"/>
      <c r="I8" s="17" t="s">
        <v>22</v>
      </c>
      <c r="K8" s="1"/>
    </row>
    <row r="9" spans="1:11" ht="49.5" customHeight="1">
      <c r="A9" s="59"/>
      <c r="B9" s="53"/>
      <c r="C9" s="53"/>
      <c r="D9" s="54"/>
      <c r="E9" s="54"/>
      <c r="F9" s="56"/>
      <c r="G9" s="16" t="s">
        <v>23</v>
      </c>
      <c r="H9" s="58"/>
      <c r="I9" s="17" t="s">
        <v>22</v>
      </c>
      <c r="K9" s="1"/>
    </row>
    <row r="10" spans="1:9" s="3" customFormat="1" ht="49.5" customHeight="1">
      <c r="A10" s="59" t="s">
        <v>17</v>
      </c>
      <c r="B10" s="53" t="s">
        <v>18</v>
      </c>
      <c r="C10" s="53" t="s">
        <v>19</v>
      </c>
      <c r="D10" s="54">
        <v>41264</v>
      </c>
      <c r="E10" s="54">
        <v>41354</v>
      </c>
      <c r="F10" s="56">
        <f>3466666.67</f>
        <v>3466666.67</v>
      </c>
      <c r="G10" s="16" t="s">
        <v>15</v>
      </c>
      <c r="H10" s="58" t="s">
        <v>20</v>
      </c>
      <c r="I10" s="17">
        <f>3055000+411666.67</f>
        <v>3466666.67</v>
      </c>
    </row>
    <row r="11" spans="1:9" s="3" customFormat="1" ht="49.5" customHeight="1">
      <c r="A11" s="59"/>
      <c r="B11" s="53"/>
      <c r="C11" s="53"/>
      <c r="D11" s="54"/>
      <c r="E11" s="54"/>
      <c r="F11" s="56"/>
      <c r="G11" s="16" t="s">
        <v>21</v>
      </c>
      <c r="H11" s="58"/>
      <c r="I11" s="17" t="s">
        <v>22</v>
      </c>
    </row>
    <row r="12" spans="1:9" s="7" customFormat="1" ht="49.5" customHeight="1">
      <c r="A12" s="59"/>
      <c r="B12" s="53"/>
      <c r="C12" s="53"/>
      <c r="D12" s="54"/>
      <c r="E12" s="54"/>
      <c r="F12" s="56"/>
      <c r="G12" s="16" t="s">
        <v>23</v>
      </c>
      <c r="H12" s="58"/>
      <c r="I12" s="17" t="s">
        <v>22</v>
      </c>
    </row>
    <row r="13" spans="1:9" s="7" customFormat="1" ht="49.5" customHeight="1">
      <c r="A13" s="48" t="s">
        <v>24</v>
      </c>
      <c r="B13" s="18" t="s">
        <v>25</v>
      </c>
      <c r="C13" s="18" t="s">
        <v>26</v>
      </c>
      <c r="D13" s="26">
        <v>40910</v>
      </c>
      <c r="E13" s="26">
        <v>41364</v>
      </c>
      <c r="F13" s="19">
        <v>72450</v>
      </c>
      <c r="G13" s="16" t="s">
        <v>21</v>
      </c>
      <c r="H13" s="18" t="s">
        <v>27</v>
      </c>
      <c r="I13" s="20">
        <v>14490</v>
      </c>
    </row>
    <row r="14" spans="1:9" s="7" customFormat="1" ht="49.5" customHeight="1">
      <c r="A14" s="48" t="s">
        <v>28</v>
      </c>
      <c r="B14" s="18" t="s">
        <v>29</v>
      </c>
      <c r="C14" s="18" t="s">
        <v>30</v>
      </c>
      <c r="D14" s="26">
        <v>40910</v>
      </c>
      <c r="E14" s="26">
        <v>41364</v>
      </c>
      <c r="F14" s="19">
        <v>583950</v>
      </c>
      <c r="G14" s="16" t="s">
        <v>21</v>
      </c>
      <c r="H14" s="18" t="s">
        <v>31</v>
      </c>
      <c r="I14" s="20">
        <v>116790</v>
      </c>
    </row>
    <row r="15" spans="1:9" s="7" customFormat="1" ht="49.5" customHeight="1">
      <c r="A15" s="48" t="s">
        <v>32</v>
      </c>
      <c r="B15" s="18" t="s">
        <v>33</v>
      </c>
      <c r="C15" s="18" t="s">
        <v>34</v>
      </c>
      <c r="D15" s="26">
        <v>40910</v>
      </c>
      <c r="E15" s="26">
        <v>41364</v>
      </c>
      <c r="F15" s="19">
        <v>60375</v>
      </c>
      <c r="G15" s="16" t="s">
        <v>21</v>
      </c>
      <c r="H15" s="18" t="s">
        <v>35</v>
      </c>
      <c r="I15" s="20">
        <v>12075</v>
      </c>
    </row>
    <row r="16" spans="1:9" s="7" customFormat="1" ht="49.5" customHeight="1">
      <c r="A16" s="48" t="s">
        <v>36</v>
      </c>
      <c r="B16" s="18" t="s">
        <v>37</v>
      </c>
      <c r="C16" s="18" t="s">
        <v>38</v>
      </c>
      <c r="D16" s="26">
        <v>40910</v>
      </c>
      <c r="E16" s="26">
        <v>41364</v>
      </c>
      <c r="F16" s="19">
        <v>72450</v>
      </c>
      <c r="G16" s="16" t="s">
        <v>21</v>
      </c>
      <c r="H16" s="18" t="s">
        <v>39</v>
      </c>
      <c r="I16" s="20">
        <v>14490</v>
      </c>
    </row>
    <row r="17" spans="1:9" s="7" customFormat="1" ht="49.5" customHeight="1">
      <c r="A17" s="48" t="s">
        <v>40</v>
      </c>
      <c r="B17" s="18" t="s">
        <v>41</v>
      </c>
      <c r="C17" s="18" t="s">
        <v>42</v>
      </c>
      <c r="D17" s="26">
        <v>40910</v>
      </c>
      <c r="E17" s="26">
        <v>41364</v>
      </c>
      <c r="F17" s="19">
        <v>120750</v>
      </c>
      <c r="G17" s="16" t="s">
        <v>21</v>
      </c>
      <c r="H17" s="18" t="s">
        <v>43</v>
      </c>
      <c r="I17" s="20">
        <v>24150</v>
      </c>
    </row>
    <row r="18" spans="1:9" s="7" customFormat="1" ht="49.5" customHeight="1">
      <c r="A18" s="48" t="s">
        <v>170</v>
      </c>
      <c r="B18" s="18" t="s">
        <v>44</v>
      </c>
      <c r="C18" s="18" t="s">
        <v>45</v>
      </c>
      <c r="D18" s="26">
        <v>40910</v>
      </c>
      <c r="E18" s="26">
        <v>41364</v>
      </c>
      <c r="F18" s="19">
        <v>96600</v>
      </c>
      <c r="G18" s="16" t="s">
        <v>21</v>
      </c>
      <c r="H18" s="18" t="s">
        <v>46</v>
      </c>
      <c r="I18" s="20">
        <v>19320</v>
      </c>
    </row>
    <row r="19" spans="1:9" s="8" customFormat="1" ht="49.5" customHeight="1">
      <c r="A19" s="48" t="s">
        <v>47</v>
      </c>
      <c r="B19" s="18" t="s">
        <v>48</v>
      </c>
      <c r="C19" s="18" t="s">
        <v>49</v>
      </c>
      <c r="D19" s="26">
        <v>40910</v>
      </c>
      <c r="E19" s="26">
        <v>41364</v>
      </c>
      <c r="F19" s="19">
        <v>572838</v>
      </c>
      <c r="G19" s="21" t="s">
        <v>21</v>
      </c>
      <c r="H19" s="18" t="s">
        <v>50</v>
      </c>
      <c r="I19" s="20">
        <v>114954</v>
      </c>
    </row>
    <row r="20" spans="1:9" s="8" customFormat="1" ht="49.5" customHeight="1">
      <c r="A20" s="48" t="s">
        <v>51</v>
      </c>
      <c r="B20" s="18" t="s">
        <v>52</v>
      </c>
      <c r="C20" s="18" t="s">
        <v>53</v>
      </c>
      <c r="D20" s="26">
        <v>40910</v>
      </c>
      <c r="E20" s="26">
        <v>41364</v>
      </c>
      <c r="F20" s="19">
        <v>72450</v>
      </c>
      <c r="G20" s="16" t="s">
        <v>21</v>
      </c>
      <c r="H20" s="18" t="s">
        <v>54</v>
      </c>
      <c r="I20" s="20">
        <v>14490</v>
      </c>
    </row>
    <row r="21" spans="1:9" s="8" customFormat="1" ht="49.5" customHeight="1">
      <c r="A21" s="49" t="s">
        <v>55</v>
      </c>
      <c r="B21" s="22" t="s">
        <v>56</v>
      </c>
      <c r="C21" s="22" t="s">
        <v>57</v>
      </c>
      <c r="D21" s="26">
        <v>40910</v>
      </c>
      <c r="E21" s="26">
        <v>41364</v>
      </c>
      <c r="F21" s="23">
        <v>72450</v>
      </c>
      <c r="G21" s="24" t="s">
        <v>21</v>
      </c>
      <c r="H21" s="22" t="s">
        <v>58</v>
      </c>
      <c r="I21" s="20">
        <v>14490</v>
      </c>
    </row>
    <row r="22" spans="1:9" s="8" customFormat="1" ht="49.5" customHeight="1">
      <c r="A22" s="48" t="s">
        <v>59</v>
      </c>
      <c r="B22" s="18" t="s">
        <v>60</v>
      </c>
      <c r="C22" s="18" t="s">
        <v>61</v>
      </c>
      <c r="D22" s="26">
        <v>40910</v>
      </c>
      <c r="E22" s="26">
        <v>41364</v>
      </c>
      <c r="F22" s="19">
        <v>72450</v>
      </c>
      <c r="G22" s="16" t="s">
        <v>21</v>
      </c>
      <c r="H22" s="18" t="s">
        <v>62</v>
      </c>
      <c r="I22" s="20">
        <v>14490</v>
      </c>
    </row>
    <row r="23" spans="1:9" s="8" customFormat="1" ht="49.5" customHeight="1">
      <c r="A23" s="48" t="s">
        <v>171</v>
      </c>
      <c r="B23" s="18" t="s">
        <v>63</v>
      </c>
      <c r="C23" s="18" t="s">
        <v>64</v>
      </c>
      <c r="D23" s="26">
        <v>40910</v>
      </c>
      <c r="E23" s="26">
        <v>41364</v>
      </c>
      <c r="F23" s="19">
        <v>135366</v>
      </c>
      <c r="G23" s="16" t="s">
        <v>21</v>
      </c>
      <c r="H23" s="18" t="s">
        <v>172</v>
      </c>
      <c r="I23" s="20">
        <v>35766</v>
      </c>
    </row>
    <row r="24" spans="1:9" s="8" customFormat="1" ht="49.5" customHeight="1">
      <c r="A24" s="49" t="s">
        <v>65</v>
      </c>
      <c r="B24" s="22" t="s">
        <v>66</v>
      </c>
      <c r="C24" s="22" t="s">
        <v>67</v>
      </c>
      <c r="D24" s="28">
        <v>40910</v>
      </c>
      <c r="E24" s="28">
        <v>41364</v>
      </c>
      <c r="F24" s="23">
        <v>422100</v>
      </c>
      <c r="G24" s="24" t="s">
        <v>21</v>
      </c>
      <c r="H24" s="22" t="s">
        <v>68</v>
      </c>
      <c r="I24" s="20">
        <v>84420</v>
      </c>
    </row>
    <row r="25" spans="1:9" s="8" customFormat="1" ht="49.5" customHeight="1">
      <c r="A25" s="48" t="s">
        <v>69</v>
      </c>
      <c r="B25" s="18" t="s">
        <v>70</v>
      </c>
      <c r="C25" s="18" t="s">
        <v>71</v>
      </c>
      <c r="D25" s="26">
        <v>40910</v>
      </c>
      <c r="E25" s="26">
        <v>41364</v>
      </c>
      <c r="F25" s="19">
        <v>72450</v>
      </c>
      <c r="G25" s="16" t="s">
        <v>21</v>
      </c>
      <c r="H25" s="22" t="s">
        <v>72</v>
      </c>
      <c r="I25" s="20">
        <v>14490</v>
      </c>
    </row>
    <row r="26" spans="1:9" s="8" customFormat="1" ht="49.5" customHeight="1">
      <c r="A26" s="48" t="s">
        <v>73</v>
      </c>
      <c r="B26" s="18" t="s">
        <v>74</v>
      </c>
      <c r="C26" s="18" t="s">
        <v>75</v>
      </c>
      <c r="D26" s="26">
        <v>40917</v>
      </c>
      <c r="E26" s="26">
        <v>41364</v>
      </c>
      <c r="F26" s="19">
        <v>41250</v>
      </c>
      <c r="G26" s="16" t="s">
        <v>15</v>
      </c>
      <c r="H26" s="22" t="s">
        <v>76</v>
      </c>
      <c r="I26" s="20">
        <v>8250</v>
      </c>
    </row>
    <row r="27" spans="1:9" s="9" customFormat="1" ht="49.5" customHeight="1">
      <c r="A27" s="49" t="s">
        <v>77</v>
      </c>
      <c r="B27" s="22" t="s">
        <v>78</v>
      </c>
      <c r="C27" s="22" t="s">
        <v>79</v>
      </c>
      <c r="D27" s="28">
        <v>40917</v>
      </c>
      <c r="E27" s="28">
        <v>41364</v>
      </c>
      <c r="F27" s="23">
        <v>41250</v>
      </c>
      <c r="G27" s="24" t="s">
        <v>15</v>
      </c>
      <c r="H27" s="22" t="s">
        <v>80</v>
      </c>
      <c r="I27" s="25">
        <v>8250</v>
      </c>
    </row>
    <row r="28" spans="1:9" s="7" customFormat="1" ht="49.5" customHeight="1">
      <c r="A28" s="48" t="s">
        <v>81</v>
      </c>
      <c r="B28" s="18" t="s">
        <v>78</v>
      </c>
      <c r="C28" s="18" t="s">
        <v>79</v>
      </c>
      <c r="D28" s="26">
        <v>40917</v>
      </c>
      <c r="E28" s="26">
        <v>41364</v>
      </c>
      <c r="F28" s="27">
        <v>22800</v>
      </c>
      <c r="G28" s="16" t="s">
        <v>15</v>
      </c>
      <c r="H28" s="18" t="s">
        <v>82</v>
      </c>
      <c r="I28" s="20">
        <v>4560</v>
      </c>
    </row>
    <row r="29" spans="1:12" s="7" customFormat="1" ht="49.5" customHeight="1">
      <c r="A29" s="49" t="s">
        <v>83</v>
      </c>
      <c r="B29" s="22" t="s">
        <v>29</v>
      </c>
      <c r="C29" s="22" t="s">
        <v>30</v>
      </c>
      <c r="D29" s="28">
        <v>40912</v>
      </c>
      <c r="E29" s="26">
        <v>41364</v>
      </c>
      <c r="F29" s="29">
        <v>42525</v>
      </c>
      <c r="G29" s="24" t="s">
        <v>15</v>
      </c>
      <c r="H29" s="22" t="s">
        <v>84</v>
      </c>
      <c r="I29" s="25">
        <v>8505</v>
      </c>
      <c r="J29" s="9"/>
      <c r="K29" s="9"/>
      <c r="L29" s="9"/>
    </row>
    <row r="30" spans="1:9" s="7" customFormat="1" ht="49.5" customHeight="1">
      <c r="A30" s="55" t="s">
        <v>85</v>
      </c>
      <c r="B30" s="53" t="s">
        <v>29</v>
      </c>
      <c r="C30" s="53" t="s">
        <v>30</v>
      </c>
      <c r="D30" s="54">
        <v>40912</v>
      </c>
      <c r="E30" s="57">
        <v>41364</v>
      </c>
      <c r="F30" s="56">
        <v>42525</v>
      </c>
      <c r="G30" s="16" t="s">
        <v>15</v>
      </c>
      <c r="H30" s="53" t="s">
        <v>86</v>
      </c>
      <c r="I30" s="20">
        <v>8505</v>
      </c>
    </row>
    <row r="31" spans="1:9" s="7" customFormat="1" ht="49.5" customHeight="1">
      <c r="A31" s="55"/>
      <c r="B31" s="53"/>
      <c r="C31" s="53"/>
      <c r="D31" s="54"/>
      <c r="E31" s="57"/>
      <c r="F31" s="56"/>
      <c r="G31" s="16" t="s">
        <v>23</v>
      </c>
      <c r="H31" s="53"/>
      <c r="I31" s="20">
        <v>2835</v>
      </c>
    </row>
    <row r="32" spans="1:9" s="7" customFormat="1" ht="49.5" customHeight="1">
      <c r="A32" s="48" t="s">
        <v>87</v>
      </c>
      <c r="B32" s="18" t="s">
        <v>88</v>
      </c>
      <c r="C32" s="18" t="s">
        <v>89</v>
      </c>
      <c r="D32" s="28">
        <v>40912</v>
      </c>
      <c r="E32" s="26">
        <v>41364</v>
      </c>
      <c r="F32" s="19">
        <v>54975</v>
      </c>
      <c r="G32" s="16" t="s">
        <v>15</v>
      </c>
      <c r="H32" s="18" t="s">
        <v>90</v>
      </c>
      <c r="I32" s="20">
        <v>10995</v>
      </c>
    </row>
    <row r="33" spans="1:9" s="9" customFormat="1" ht="49.5" customHeight="1">
      <c r="A33" s="49" t="s">
        <v>91</v>
      </c>
      <c r="B33" s="22" t="s">
        <v>92</v>
      </c>
      <c r="C33" s="22" t="s">
        <v>75</v>
      </c>
      <c r="D33" s="28">
        <v>40912</v>
      </c>
      <c r="E33" s="28">
        <v>41364</v>
      </c>
      <c r="F33" s="23">
        <v>41250</v>
      </c>
      <c r="G33" s="24" t="s">
        <v>15</v>
      </c>
      <c r="H33" s="22" t="s">
        <v>93</v>
      </c>
      <c r="I33" s="25">
        <v>8250</v>
      </c>
    </row>
    <row r="34" spans="1:9" s="7" customFormat="1" ht="49.5" customHeight="1">
      <c r="A34" s="48" t="s">
        <v>94</v>
      </c>
      <c r="B34" s="18" t="s">
        <v>95</v>
      </c>
      <c r="C34" s="18" t="s">
        <v>96</v>
      </c>
      <c r="D34" s="28">
        <v>40912</v>
      </c>
      <c r="E34" s="26">
        <v>41364</v>
      </c>
      <c r="F34" s="19">
        <v>41250</v>
      </c>
      <c r="G34" s="16" t="s">
        <v>15</v>
      </c>
      <c r="H34" s="18" t="s">
        <v>97</v>
      </c>
      <c r="I34" s="20">
        <v>8250</v>
      </c>
    </row>
    <row r="35" spans="1:9" s="7" customFormat="1" ht="49.5" customHeight="1">
      <c r="A35" s="48" t="s">
        <v>98</v>
      </c>
      <c r="B35" s="18" t="s">
        <v>95</v>
      </c>
      <c r="C35" s="18" t="s">
        <v>96</v>
      </c>
      <c r="D35" s="28">
        <v>40917</v>
      </c>
      <c r="E35" s="26">
        <v>41364</v>
      </c>
      <c r="F35" s="19">
        <v>41250</v>
      </c>
      <c r="G35" s="16" t="s">
        <v>15</v>
      </c>
      <c r="H35" s="18" t="s">
        <v>99</v>
      </c>
      <c r="I35" s="30">
        <v>8250</v>
      </c>
    </row>
    <row r="36" spans="1:9" s="9" customFormat="1" ht="49.5" customHeight="1">
      <c r="A36" s="49" t="s">
        <v>100</v>
      </c>
      <c r="B36" s="22" t="s">
        <v>101</v>
      </c>
      <c r="C36" s="22" t="s">
        <v>102</v>
      </c>
      <c r="D36" s="28">
        <v>40912</v>
      </c>
      <c r="E36" s="28">
        <v>41364</v>
      </c>
      <c r="F36" s="23">
        <v>42525</v>
      </c>
      <c r="G36" s="24" t="s">
        <v>15</v>
      </c>
      <c r="H36" s="22" t="s">
        <v>103</v>
      </c>
      <c r="I36" s="31">
        <v>8505</v>
      </c>
    </row>
    <row r="37" spans="1:9" s="9" customFormat="1" ht="49.5" customHeight="1">
      <c r="A37" s="59" t="s">
        <v>104</v>
      </c>
      <c r="B37" s="58" t="s">
        <v>101</v>
      </c>
      <c r="C37" s="58" t="s">
        <v>102</v>
      </c>
      <c r="D37" s="54">
        <v>40910</v>
      </c>
      <c r="E37" s="54">
        <v>41364</v>
      </c>
      <c r="F37" s="60">
        <v>41250</v>
      </c>
      <c r="G37" s="24" t="s">
        <v>15</v>
      </c>
      <c r="H37" s="58" t="s">
        <v>105</v>
      </c>
      <c r="I37" s="31">
        <v>8250</v>
      </c>
    </row>
    <row r="38" spans="1:9" s="7" customFormat="1" ht="49.5" customHeight="1">
      <c r="A38" s="59"/>
      <c r="B38" s="58"/>
      <c r="C38" s="58"/>
      <c r="D38" s="54"/>
      <c r="E38" s="54"/>
      <c r="F38" s="60"/>
      <c r="G38" s="16" t="s">
        <v>21</v>
      </c>
      <c r="H38" s="58"/>
      <c r="I38" s="30" t="s">
        <v>22</v>
      </c>
    </row>
    <row r="39" spans="1:9" s="7" customFormat="1" ht="49.5" customHeight="1">
      <c r="A39" s="48" t="s">
        <v>106</v>
      </c>
      <c r="B39" s="18" t="s">
        <v>101</v>
      </c>
      <c r="C39" s="18" t="s">
        <v>102</v>
      </c>
      <c r="D39" s="28">
        <v>40967</v>
      </c>
      <c r="E39" s="26">
        <v>41364</v>
      </c>
      <c r="F39" s="19">
        <v>24637.5</v>
      </c>
      <c r="G39" s="16" t="s">
        <v>15</v>
      </c>
      <c r="H39" s="18" t="s">
        <v>107</v>
      </c>
      <c r="I39" s="30">
        <v>4927.5</v>
      </c>
    </row>
    <row r="40" spans="1:9" s="7" customFormat="1" ht="49.5" customHeight="1">
      <c r="A40" s="55" t="s">
        <v>108</v>
      </c>
      <c r="B40" s="53" t="s">
        <v>109</v>
      </c>
      <c r="C40" s="53" t="s">
        <v>75</v>
      </c>
      <c r="D40" s="54">
        <v>40912</v>
      </c>
      <c r="E40" s="57">
        <v>41364</v>
      </c>
      <c r="F40" s="56">
        <v>41250</v>
      </c>
      <c r="G40" s="16" t="s">
        <v>15</v>
      </c>
      <c r="H40" s="53" t="s">
        <v>110</v>
      </c>
      <c r="I40" s="30">
        <v>8250</v>
      </c>
    </row>
    <row r="41" spans="1:9" s="10" customFormat="1" ht="49.5" customHeight="1">
      <c r="A41" s="55"/>
      <c r="B41" s="53"/>
      <c r="C41" s="53"/>
      <c r="D41" s="54"/>
      <c r="E41" s="57"/>
      <c r="F41" s="56"/>
      <c r="G41" s="32" t="s">
        <v>21</v>
      </c>
      <c r="H41" s="53"/>
      <c r="I41" s="17" t="s">
        <v>22</v>
      </c>
    </row>
    <row r="42" spans="1:9" s="9" customFormat="1" ht="49.5" customHeight="1">
      <c r="A42" s="49" t="s">
        <v>186</v>
      </c>
      <c r="B42" s="22" t="s">
        <v>111</v>
      </c>
      <c r="C42" s="22" t="s">
        <v>112</v>
      </c>
      <c r="D42" s="28">
        <v>40912</v>
      </c>
      <c r="E42" s="28">
        <v>41394</v>
      </c>
      <c r="F42" s="23">
        <v>93332.95</v>
      </c>
      <c r="G42" s="24" t="s">
        <v>15</v>
      </c>
      <c r="H42" s="22" t="s">
        <v>113</v>
      </c>
      <c r="I42" s="25">
        <f>17499.99+5833</f>
        <v>23332.99</v>
      </c>
    </row>
    <row r="43" spans="1:9" s="7" customFormat="1" ht="49.5" customHeight="1">
      <c r="A43" s="48" t="s">
        <v>114</v>
      </c>
      <c r="B43" s="18" t="s">
        <v>60</v>
      </c>
      <c r="C43" s="18" t="s">
        <v>115</v>
      </c>
      <c r="D43" s="28">
        <v>40912</v>
      </c>
      <c r="E43" s="26">
        <v>41364</v>
      </c>
      <c r="F43" s="19">
        <v>41250</v>
      </c>
      <c r="G43" s="16" t="s">
        <v>15</v>
      </c>
      <c r="H43" s="18" t="s">
        <v>116</v>
      </c>
      <c r="I43" s="20">
        <v>8250</v>
      </c>
    </row>
    <row r="44" spans="1:9" s="7" customFormat="1" ht="49.5" customHeight="1">
      <c r="A44" s="48" t="s">
        <v>117</v>
      </c>
      <c r="B44" s="18" t="s">
        <v>60</v>
      </c>
      <c r="C44" s="18" t="s">
        <v>115</v>
      </c>
      <c r="D44" s="28">
        <v>40917</v>
      </c>
      <c r="E44" s="26">
        <v>41364</v>
      </c>
      <c r="F44" s="19">
        <v>41250</v>
      </c>
      <c r="G44" s="16" t="s">
        <v>15</v>
      </c>
      <c r="H44" s="18" t="s">
        <v>118</v>
      </c>
      <c r="I44" s="20">
        <v>8250</v>
      </c>
    </row>
    <row r="45" spans="1:9" s="7" customFormat="1" ht="49.5" customHeight="1">
      <c r="A45" s="55" t="s">
        <v>187</v>
      </c>
      <c r="B45" s="53" t="s">
        <v>119</v>
      </c>
      <c r="C45" s="53" t="s">
        <v>120</v>
      </c>
      <c r="D45" s="54">
        <v>40912</v>
      </c>
      <c r="E45" s="57">
        <v>41394</v>
      </c>
      <c r="F45" s="56">
        <v>342752</v>
      </c>
      <c r="G45" s="16" t="s">
        <v>15</v>
      </c>
      <c r="H45" s="53" t="s">
        <v>121</v>
      </c>
      <c r="I45" s="17">
        <f>68766+22922</f>
        <v>91688</v>
      </c>
    </row>
    <row r="46" spans="1:9" s="7" customFormat="1" ht="49.5" customHeight="1">
      <c r="A46" s="55"/>
      <c r="B46" s="53"/>
      <c r="C46" s="53"/>
      <c r="D46" s="54"/>
      <c r="E46" s="57"/>
      <c r="F46" s="56"/>
      <c r="G46" s="16" t="s">
        <v>21</v>
      </c>
      <c r="H46" s="53"/>
      <c r="I46" s="17">
        <v>8000</v>
      </c>
    </row>
    <row r="47" spans="1:9" s="7" customFormat="1" ht="49.5" customHeight="1">
      <c r="A47" s="55" t="s">
        <v>122</v>
      </c>
      <c r="B47" s="53" t="s">
        <v>123</v>
      </c>
      <c r="C47" s="53" t="s">
        <v>124</v>
      </c>
      <c r="D47" s="54">
        <v>40910</v>
      </c>
      <c r="E47" s="57">
        <v>41364</v>
      </c>
      <c r="F47" s="56">
        <v>999500</v>
      </c>
      <c r="G47" s="16" t="s">
        <v>15</v>
      </c>
      <c r="H47" s="53" t="s">
        <v>125</v>
      </c>
      <c r="I47" s="17">
        <v>199500</v>
      </c>
    </row>
    <row r="48" spans="1:9" s="7" customFormat="1" ht="49.5" customHeight="1">
      <c r="A48" s="55"/>
      <c r="B48" s="53"/>
      <c r="C48" s="53"/>
      <c r="D48" s="54"/>
      <c r="E48" s="57"/>
      <c r="F48" s="56"/>
      <c r="G48" s="16" t="s">
        <v>23</v>
      </c>
      <c r="H48" s="53"/>
      <c r="I48" s="20" t="s">
        <v>22</v>
      </c>
    </row>
    <row r="49" spans="1:9" s="7" customFormat="1" ht="49.5" customHeight="1">
      <c r="A49" s="55" t="s">
        <v>126</v>
      </c>
      <c r="B49" s="53" t="s">
        <v>127</v>
      </c>
      <c r="C49" s="53" t="s">
        <v>128</v>
      </c>
      <c r="D49" s="54">
        <v>40912</v>
      </c>
      <c r="E49" s="57">
        <v>689093</v>
      </c>
      <c r="F49" s="56">
        <v>286401</v>
      </c>
      <c r="G49" s="16" t="s">
        <v>15</v>
      </c>
      <c r="H49" s="53" t="s">
        <v>129</v>
      </c>
      <c r="I49" s="20">
        <f>53700+17900</f>
        <v>71600</v>
      </c>
    </row>
    <row r="50" spans="1:9" s="7" customFormat="1" ht="49.5" customHeight="1">
      <c r="A50" s="55"/>
      <c r="B50" s="53"/>
      <c r="C50" s="53"/>
      <c r="D50" s="54"/>
      <c r="E50" s="57"/>
      <c r="F50" s="56"/>
      <c r="G50" s="16" t="s">
        <v>23</v>
      </c>
      <c r="H50" s="53"/>
      <c r="I50" s="20">
        <v>8900</v>
      </c>
    </row>
    <row r="51" spans="1:9" s="7" customFormat="1" ht="49.5" customHeight="1">
      <c r="A51" s="48" t="s">
        <v>130</v>
      </c>
      <c r="B51" s="18" t="s">
        <v>131</v>
      </c>
      <c r="C51" s="18" t="s">
        <v>132</v>
      </c>
      <c r="D51" s="28">
        <v>40912</v>
      </c>
      <c r="E51" s="26">
        <v>41364</v>
      </c>
      <c r="F51" s="19">
        <v>36900</v>
      </c>
      <c r="G51" s="16" t="s">
        <v>15</v>
      </c>
      <c r="H51" s="18" t="s">
        <v>133</v>
      </c>
      <c r="I51" s="20">
        <v>7380</v>
      </c>
    </row>
    <row r="52" spans="1:9" s="7" customFormat="1" ht="49.5" customHeight="1">
      <c r="A52" s="48" t="s">
        <v>173</v>
      </c>
      <c r="B52" s="18" t="s">
        <v>131</v>
      </c>
      <c r="C52" s="18" t="s">
        <v>132</v>
      </c>
      <c r="D52" s="28">
        <v>40913</v>
      </c>
      <c r="E52" s="26">
        <v>41364</v>
      </c>
      <c r="F52" s="19">
        <v>339419.85</v>
      </c>
      <c r="G52" s="16" t="s">
        <v>15</v>
      </c>
      <c r="H52" s="18" t="s">
        <v>134</v>
      </c>
      <c r="I52" s="20">
        <v>67883.97</v>
      </c>
    </row>
    <row r="53" spans="1:9" s="9" customFormat="1" ht="49.5" customHeight="1">
      <c r="A53" s="49" t="s">
        <v>188</v>
      </c>
      <c r="B53" s="18" t="s">
        <v>135</v>
      </c>
      <c r="C53" s="18" t="s">
        <v>136</v>
      </c>
      <c r="D53" s="28">
        <v>40946</v>
      </c>
      <c r="E53" s="28">
        <v>41394</v>
      </c>
      <c r="F53" s="23">
        <v>415500</v>
      </c>
      <c r="G53" s="24" t="s">
        <v>15</v>
      </c>
      <c r="H53" s="18" t="s">
        <v>137</v>
      </c>
      <c r="I53" s="25">
        <f>90000+25500</f>
        <v>115500</v>
      </c>
    </row>
    <row r="54" spans="1:9" s="7" customFormat="1" ht="49.5" customHeight="1">
      <c r="A54" s="55" t="s">
        <v>189</v>
      </c>
      <c r="B54" s="53" t="s">
        <v>135</v>
      </c>
      <c r="C54" s="53" t="s">
        <v>136</v>
      </c>
      <c r="D54" s="54">
        <v>40919</v>
      </c>
      <c r="E54" s="57">
        <v>41394</v>
      </c>
      <c r="F54" s="56">
        <v>556271</v>
      </c>
      <c r="G54" s="16" t="s">
        <v>15</v>
      </c>
      <c r="H54" s="53" t="s">
        <v>138</v>
      </c>
      <c r="I54" s="20">
        <f>114885.5+21500</f>
        <v>136385.5</v>
      </c>
    </row>
    <row r="55" spans="1:9" s="7" customFormat="1" ht="49.5" customHeight="1">
      <c r="A55" s="55"/>
      <c r="B55" s="53"/>
      <c r="C55" s="53"/>
      <c r="D55" s="54"/>
      <c r="E55" s="57"/>
      <c r="F55" s="56"/>
      <c r="G55" s="16" t="s">
        <v>21</v>
      </c>
      <c r="H55" s="53"/>
      <c r="I55" s="20">
        <v>8500</v>
      </c>
    </row>
    <row r="56" spans="1:9" s="9" customFormat="1" ht="49.5" customHeight="1">
      <c r="A56" s="49" t="s">
        <v>139</v>
      </c>
      <c r="B56" s="22" t="s">
        <v>140</v>
      </c>
      <c r="C56" s="22" t="s">
        <v>141</v>
      </c>
      <c r="D56" s="28">
        <v>40931</v>
      </c>
      <c r="E56" s="28">
        <v>41364</v>
      </c>
      <c r="F56" s="23">
        <v>60375</v>
      </c>
      <c r="G56" s="24" t="s">
        <v>21</v>
      </c>
      <c r="H56" s="22" t="s">
        <v>35</v>
      </c>
      <c r="I56" s="25">
        <v>12075</v>
      </c>
    </row>
    <row r="57" spans="1:9" s="7" customFormat="1" ht="49.5" customHeight="1">
      <c r="A57" s="48" t="s">
        <v>142</v>
      </c>
      <c r="B57" s="18" t="s">
        <v>60</v>
      </c>
      <c r="C57" s="18" t="s">
        <v>115</v>
      </c>
      <c r="D57" s="28">
        <v>40941</v>
      </c>
      <c r="E57" s="26">
        <v>41364</v>
      </c>
      <c r="F57" s="19">
        <v>135000</v>
      </c>
      <c r="G57" s="16" t="s">
        <v>23</v>
      </c>
      <c r="H57" s="18" t="s">
        <v>143</v>
      </c>
      <c r="I57" s="20">
        <v>27000</v>
      </c>
    </row>
    <row r="58" spans="1:9" s="7" customFormat="1" ht="49.5" customHeight="1">
      <c r="A58" s="48" t="s">
        <v>144</v>
      </c>
      <c r="B58" s="18" t="s">
        <v>109</v>
      </c>
      <c r="C58" s="18" t="s">
        <v>75</v>
      </c>
      <c r="D58" s="28">
        <v>40948</v>
      </c>
      <c r="E58" s="26">
        <v>41364</v>
      </c>
      <c r="F58" s="19">
        <v>63635</v>
      </c>
      <c r="G58" s="16" t="s">
        <v>15</v>
      </c>
      <c r="H58" s="18" t="s">
        <v>145</v>
      </c>
      <c r="I58" s="20">
        <v>13635</v>
      </c>
    </row>
    <row r="59" spans="1:9" s="7" customFormat="1" ht="49.5" customHeight="1">
      <c r="A59" s="48" t="s">
        <v>146</v>
      </c>
      <c r="B59" s="18" t="s">
        <v>147</v>
      </c>
      <c r="C59" s="18" t="s">
        <v>148</v>
      </c>
      <c r="D59" s="28">
        <v>40988</v>
      </c>
      <c r="E59" s="26">
        <v>41364</v>
      </c>
      <c r="F59" s="19">
        <v>40001</v>
      </c>
      <c r="G59" s="16" t="s">
        <v>15</v>
      </c>
      <c r="H59" s="18" t="s">
        <v>149</v>
      </c>
      <c r="I59" s="20">
        <v>8001</v>
      </c>
    </row>
    <row r="60" spans="1:9" s="7" customFormat="1" ht="49.5" customHeight="1">
      <c r="A60" s="55" t="s">
        <v>150</v>
      </c>
      <c r="B60" s="53" t="s">
        <v>60</v>
      </c>
      <c r="C60" s="53" t="s">
        <v>115</v>
      </c>
      <c r="D60" s="54">
        <v>41047</v>
      </c>
      <c r="E60" s="57">
        <v>41364</v>
      </c>
      <c r="F60" s="56">
        <v>107730</v>
      </c>
      <c r="G60" s="16" t="s">
        <v>15</v>
      </c>
      <c r="H60" s="53" t="s">
        <v>151</v>
      </c>
      <c r="I60" s="20">
        <v>21240</v>
      </c>
    </row>
    <row r="61" spans="1:9" s="7" customFormat="1" ht="49.5" customHeight="1">
      <c r="A61" s="55"/>
      <c r="B61" s="53"/>
      <c r="C61" s="53"/>
      <c r="D61" s="54"/>
      <c r="E61" s="57"/>
      <c r="F61" s="56"/>
      <c r="G61" s="16" t="s">
        <v>23</v>
      </c>
      <c r="H61" s="53"/>
      <c r="I61" s="20" t="s">
        <v>22</v>
      </c>
    </row>
    <row r="62" spans="1:9" s="7" customFormat="1" ht="49.5" customHeight="1">
      <c r="A62" s="48" t="s">
        <v>152</v>
      </c>
      <c r="B62" s="18" t="s">
        <v>60</v>
      </c>
      <c r="C62" s="18" t="s">
        <v>115</v>
      </c>
      <c r="D62" s="28">
        <v>41044</v>
      </c>
      <c r="E62" s="26">
        <v>41364</v>
      </c>
      <c r="F62" s="19">
        <v>67800</v>
      </c>
      <c r="G62" s="16" t="s">
        <v>23</v>
      </c>
      <c r="H62" s="18" t="s">
        <v>153</v>
      </c>
      <c r="I62" s="20">
        <v>7500</v>
      </c>
    </row>
    <row r="63" spans="1:9" s="7" customFormat="1" ht="49.5" customHeight="1">
      <c r="A63" s="48" t="s">
        <v>154</v>
      </c>
      <c r="B63" s="18" t="s">
        <v>33</v>
      </c>
      <c r="C63" s="18" t="s">
        <v>34</v>
      </c>
      <c r="D63" s="28">
        <v>41052</v>
      </c>
      <c r="E63" s="26">
        <v>41364</v>
      </c>
      <c r="F63" s="19">
        <v>150000</v>
      </c>
      <c r="G63" s="16" t="s">
        <v>15</v>
      </c>
      <c r="H63" s="18" t="s">
        <v>155</v>
      </c>
      <c r="I63" s="20">
        <v>30000</v>
      </c>
    </row>
    <row r="64" spans="1:9" s="7" customFormat="1" ht="49.5" customHeight="1">
      <c r="A64" s="48" t="s">
        <v>156</v>
      </c>
      <c r="B64" s="18" t="s">
        <v>157</v>
      </c>
      <c r="C64" s="18" t="s">
        <v>158</v>
      </c>
      <c r="D64" s="28">
        <v>41081</v>
      </c>
      <c r="E64" s="26">
        <v>41274</v>
      </c>
      <c r="F64" s="19">
        <v>48000</v>
      </c>
      <c r="G64" s="16" t="s">
        <v>15</v>
      </c>
      <c r="H64" s="18" t="s">
        <v>159</v>
      </c>
      <c r="I64" s="20">
        <v>4322.44</v>
      </c>
    </row>
    <row r="65" spans="1:9" s="7" customFormat="1" ht="49.5" customHeight="1">
      <c r="A65" s="48" t="s">
        <v>160</v>
      </c>
      <c r="B65" s="18" t="s">
        <v>161</v>
      </c>
      <c r="C65" s="18" t="s">
        <v>162</v>
      </c>
      <c r="D65" s="28">
        <v>41096</v>
      </c>
      <c r="E65" s="26" t="s">
        <v>163</v>
      </c>
      <c r="F65" s="19">
        <v>34980</v>
      </c>
      <c r="G65" s="16" t="s">
        <v>21</v>
      </c>
      <c r="H65" s="18" t="s">
        <v>164</v>
      </c>
      <c r="I65" s="20">
        <v>8745</v>
      </c>
    </row>
    <row r="66" spans="1:9" s="7" customFormat="1" ht="49.5" customHeight="1">
      <c r="A66" s="48" t="s">
        <v>174</v>
      </c>
      <c r="B66" s="18" t="s">
        <v>88</v>
      </c>
      <c r="C66" s="18" t="s">
        <v>89</v>
      </c>
      <c r="D66" s="28">
        <v>41096</v>
      </c>
      <c r="E66" s="26">
        <v>41394</v>
      </c>
      <c r="F66" s="19">
        <v>68360</v>
      </c>
      <c r="G66" s="16" t="s">
        <v>15</v>
      </c>
      <c r="H66" s="18" t="s">
        <v>165</v>
      </c>
      <c r="I66" s="20">
        <f>22020+7340</f>
        <v>29360</v>
      </c>
    </row>
    <row r="67" spans="1:9" s="7" customFormat="1" ht="49.5" customHeight="1">
      <c r="A67" s="50" t="s">
        <v>175</v>
      </c>
      <c r="B67" s="18" t="s">
        <v>135</v>
      </c>
      <c r="C67" s="18" t="s">
        <v>136</v>
      </c>
      <c r="D67" s="34">
        <v>41271</v>
      </c>
      <c r="E67" s="34">
        <v>41394</v>
      </c>
      <c r="F67" s="35">
        <v>93585.75</v>
      </c>
      <c r="G67" s="32" t="s">
        <v>15</v>
      </c>
      <c r="H67" s="33" t="s">
        <v>166</v>
      </c>
      <c r="I67" s="17">
        <f>73470.75+20115</f>
        <v>93585.75</v>
      </c>
    </row>
    <row r="68" spans="1:9" s="8" customFormat="1" ht="49.5" customHeight="1">
      <c r="A68" s="59" t="s">
        <v>17</v>
      </c>
      <c r="B68" s="53" t="s">
        <v>18</v>
      </c>
      <c r="C68" s="53" t="s">
        <v>19</v>
      </c>
      <c r="D68" s="54">
        <v>41355</v>
      </c>
      <c r="E68" s="54">
        <v>41444</v>
      </c>
      <c r="F68" s="56">
        <f>4460820</f>
        <v>4460820</v>
      </c>
      <c r="G68" s="16" t="s">
        <v>15</v>
      </c>
      <c r="H68" s="58" t="s">
        <v>20</v>
      </c>
      <c r="I68" s="17" t="s">
        <v>22</v>
      </c>
    </row>
    <row r="69" spans="1:10" s="42" customFormat="1" ht="49.5" customHeight="1">
      <c r="A69" s="59"/>
      <c r="B69" s="53"/>
      <c r="C69" s="53"/>
      <c r="D69" s="54"/>
      <c r="E69" s="54"/>
      <c r="F69" s="56"/>
      <c r="G69" s="16" t="s">
        <v>21</v>
      </c>
      <c r="H69" s="58"/>
      <c r="I69" s="17" t="s">
        <v>22</v>
      </c>
      <c r="J69"/>
    </row>
    <row r="70" spans="1:9" ht="49.5" customHeight="1">
      <c r="A70" s="59"/>
      <c r="B70" s="53"/>
      <c r="C70" s="53"/>
      <c r="D70" s="54"/>
      <c r="E70" s="54"/>
      <c r="F70" s="56"/>
      <c r="G70" s="16" t="s">
        <v>23</v>
      </c>
      <c r="H70" s="58"/>
      <c r="I70" s="17">
        <v>1016075.6</v>
      </c>
    </row>
    <row r="71" spans="1:9" ht="49.5" customHeight="1">
      <c r="A71" s="50" t="s">
        <v>190</v>
      </c>
      <c r="B71" s="18" t="s">
        <v>167</v>
      </c>
      <c r="C71" s="18" t="s">
        <v>168</v>
      </c>
      <c r="D71" s="34">
        <v>41288</v>
      </c>
      <c r="E71" s="34">
        <v>41394</v>
      </c>
      <c r="F71" s="35">
        <v>36030</v>
      </c>
      <c r="G71" s="32" t="s">
        <v>15</v>
      </c>
      <c r="H71" s="33" t="s">
        <v>169</v>
      </c>
      <c r="I71" s="17">
        <f>24020+12010</f>
        <v>36030</v>
      </c>
    </row>
    <row r="72" spans="1:9" ht="49.5" customHeight="1">
      <c r="A72" s="50" t="s">
        <v>176</v>
      </c>
      <c r="B72" s="18" t="s">
        <v>177</v>
      </c>
      <c r="C72" s="18" t="s">
        <v>178</v>
      </c>
      <c r="D72" s="34">
        <v>41306</v>
      </c>
      <c r="E72" s="34">
        <v>41639</v>
      </c>
      <c r="F72" s="35">
        <v>210000</v>
      </c>
      <c r="G72" s="32" t="s">
        <v>15</v>
      </c>
      <c r="H72" s="33" t="s">
        <v>179</v>
      </c>
      <c r="I72" s="17">
        <v>210000</v>
      </c>
    </row>
    <row r="73" spans="1:9" ht="49.5" customHeight="1">
      <c r="A73" s="50" t="s">
        <v>180</v>
      </c>
      <c r="B73" s="18" t="s">
        <v>29</v>
      </c>
      <c r="C73" s="18" t="s">
        <v>30</v>
      </c>
      <c r="D73" s="34">
        <v>41334</v>
      </c>
      <c r="E73" s="34">
        <v>41639</v>
      </c>
      <c r="F73" s="35">
        <v>216000</v>
      </c>
      <c r="G73" s="32" t="s">
        <v>15</v>
      </c>
      <c r="H73" s="33" t="s">
        <v>181</v>
      </c>
      <c r="I73" s="17">
        <f>21600+21600</f>
        <v>43200</v>
      </c>
    </row>
    <row r="74" spans="1:9" ht="49.5" customHeight="1">
      <c r="A74" s="50" t="s">
        <v>182</v>
      </c>
      <c r="B74" s="18" t="s">
        <v>183</v>
      </c>
      <c r="C74" s="18" t="s">
        <v>184</v>
      </c>
      <c r="D74" s="34">
        <v>41334</v>
      </c>
      <c r="E74" s="34">
        <v>41639</v>
      </c>
      <c r="F74" s="35">
        <v>80000</v>
      </c>
      <c r="G74" s="32" t="s">
        <v>15</v>
      </c>
      <c r="H74" s="33" t="s">
        <v>185</v>
      </c>
      <c r="I74" s="17">
        <v>80000</v>
      </c>
    </row>
    <row r="75" spans="1:9" ht="49.5" customHeight="1">
      <c r="A75" s="50" t="s">
        <v>191</v>
      </c>
      <c r="B75" s="18" t="s">
        <v>52</v>
      </c>
      <c r="C75" s="18" t="s">
        <v>53</v>
      </c>
      <c r="D75" s="34">
        <v>41358</v>
      </c>
      <c r="E75" s="34">
        <v>41639</v>
      </c>
      <c r="F75" s="35">
        <v>49950</v>
      </c>
      <c r="G75" s="32" t="s">
        <v>15</v>
      </c>
      <c r="H75" s="33" t="s">
        <v>192</v>
      </c>
      <c r="I75" s="17">
        <v>0</v>
      </c>
    </row>
    <row r="76" spans="1:9" ht="49.5" customHeight="1">
      <c r="A76" s="50" t="s">
        <v>193</v>
      </c>
      <c r="B76" s="18" t="s">
        <v>41</v>
      </c>
      <c r="C76" s="18" t="s">
        <v>42</v>
      </c>
      <c r="D76" s="34">
        <v>41360</v>
      </c>
      <c r="E76" s="34">
        <v>41639</v>
      </c>
      <c r="F76" s="35">
        <v>83250</v>
      </c>
      <c r="G76" s="32" t="s">
        <v>15</v>
      </c>
      <c r="H76" s="33" t="s">
        <v>43</v>
      </c>
      <c r="I76" s="17">
        <f>9250</f>
        <v>9250</v>
      </c>
    </row>
    <row r="77" spans="1:9" ht="49.5" customHeight="1">
      <c r="A77" s="50" t="s">
        <v>194</v>
      </c>
      <c r="B77" s="18" t="s">
        <v>13</v>
      </c>
      <c r="C77" s="18" t="s">
        <v>195</v>
      </c>
      <c r="D77" s="34">
        <v>41361</v>
      </c>
      <c r="E77" s="34">
        <v>41639</v>
      </c>
      <c r="F77" s="35">
        <v>1600000</v>
      </c>
      <c r="G77" s="32" t="s">
        <v>15</v>
      </c>
      <c r="H77" s="33" t="s">
        <v>16</v>
      </c>
      <c r="I77" s="17">
        <f>17577</f>
        <v>17577</v>
      </c>
    </row>
    <row r="78" spans="1:9" ht="49.5" customHeight="1">
      <c r="A78" s="50" t="s">
        <v>196</v>
      </c>
      <c r="B78" s="18" t="s">
        <v>197</v>
      </c>
      <c r="C78" s="18" t="s">
        <v>198</v>
      </c>
      <c r="D78" s="34">
        <v>41361</v>
      </c>
      <c r="E78" s="34">
        <v>41639</v>
      </c>
      <c r="F78" s="35">
        <v>633000</v>
      </c>
      <c r="G78" s="32" t="s">
        <v>15</v>
      </c>
      <c r="H78" s="33" t="s">
        <v>125</v>
      </c>
      <c r="I78" s="17">
        <f>73000</f>
        <v>73000</v>
      </c>
    </row>
    <row r="79" spans="1:9" ht="49.5" customHeight="1">
      <c r="A79" s="50" t="s">
        <v>199</v>
      </c>
      <c r="B79" s="18" t="s">
        <v>92</v>
      </c>
      <c r="C79" s="18" t="s">
        <v>75</v>
      </c>
      <c r="D79" s="34">
        <v>41360</v>
      </c>
      <c r="E79" s="34">
        <v>41639</v>
      </c>
      <c r="F79" s="35">
        <v>46365</v>
      </c>
      <c r="G79" s="32" t="s">
        <v>15</v>
      </c>
      <c r="H79" s="33" t="s">
        <v>200</v>
      </c>
      <c r="I79" s="17">
        <f>46365</f>
        <v>46365</v>
      </c>
    </row>
    <row r="80" spans="1:9" ht="49.5" customHeight="1">
      <c r="A80" s="50" t="s">
        <v>201</v>
      </c>
      <c r="B80" s="18" t="s">
        <v>66</v>
      </c>
      <c r="C80" s="18" t="s">
        <v>202</v>
      </c>
      <c r="D80" s="34">
        <v>41360</v>
      </c>
      <c r="E80" s="34">
        <v>41639</v>
      </c>
      <c r="F80" s="35">
        <v>290790</v>
      </c>
      <c r="G80" s="32" t="s">
        <v>15</v>
      </c>
      <c r="H80" s="33" t="s">
        <v>68</v>
      </c>
      <c r="I80" s="17">
        <f>32310</f>
        <v>32310</v>
      </c>
    </row>
    <row r="81" spans="1:9" ht="49.5" customHeight="1">
      <c r="A81" s="50" t="s">
        <v>203</v>
      </c>
      <c r="B81" s="18" t="s">
        <v>204</v>
      </c>
      <c r="C81" s="18" t="s">
        <v>205</v>
      </c>
      <c r="D81" s="34">
        <v>41365</v>
      </c>
      <c r="E81" s="34">
        <v>41639</v>
      </c>
      <c r="F81" s="35">
        <v>96000</v>
      </c>
      <c r="G81" s="32" t="s">
        <v>15</v>
      </c>
      <c r="H81" s="33" t="s">
        <v>206</v>
      </c>
      <c r="I81" s="17">
        <f>96000</f>
        <v>96000</v>
      </c>
    </row>
    <row r="82" spans="1:9" ht="49.5" customHeight="1">
      <c r="A82" s="50" t="s">
        <v>207</v>
      </c>
      <c r="B82" s="18" t="s">
        <v>167</v>
      </c>
      <c r="C82" s="18" t="s">
        <v>168</v>
      </c>
      <c r="D82" s="34">
        <v>41365</v>
      </c>
      <c r="E82" s="34">
        <v>41639</v>
      </c>
      <c r="F82" s="35">
        <v>137790</v>
      </c>
      <c r="G82" s="32" t="s">
        <v>15</v>
      </c>
      <c r="H82" s="33" t="s">
        <v>208</v>
      </c>
      <c r="I82" s="17">
        <v>0</v>
      </c>
    </row>
    <row r="83" spans="1:9" ht="49.5" customHeight="1">
      <c r="A83" s="50" t="s">
        <v>209</v>
      </c>
      <c r="B83" s="18" t="s">
        <v>44</v>
      </c>
      <c r="C83" s="18" t="s">
        <v>210</v>
      </c>
      <c r="D83" s="34">
        <v>41365</v>
      </c>
      <c r="E83" s="34">
        <v>41639</v>
      </c>
      <c r="F83" s="35">
        <v>74925</v>
      </c>
      <c r="G83" s="32" t="s">
        <v>15</v>
      </c>
      <c r="H83" s="33" t="s">
        <v>211</v>
      </c>
      <c r="I83" s="17">
        <f>8325</f>
        <v>8325</v>
      </c>
    </row>
    <row r="84" spans="1:9" ht="49.5" customHeight="1">
      <c r="A84" s="50" t="s">
        <v>212</v>
      </c>
      <c r="B84" s="18" t="s">
        <v>56</v>
      </c>
      <c r="C84" s="18" t="s">
        <v>57</v>
      </c>
      <c r="D84" s="34">
        <v>41365</v>
      </c>
      <c r="E84" s="34">
        <v>41639</v>
      </c>
      <c r="F84" s="35">
        <v>58275</v>
      </c>
      <c r="G84" s="32" t="s">
        <v>15</v>
      </c>
      <c r="H84" s="33" t="s">
        <v>213</v>
      </c>
      <c r="I84" s="17">
        <f>6475</f>
        <v>6475</v>
      </c>
    </row>
    <row r="85" spans="1:9" ht="49.5" customHeight="1">
      <c r="A85" s="50" t="s">
        <v>214</v>
      </c>
      <c r="B85" s="18" t="s">
        <v>48</v>
      </c>
      <c r="C85" s="18" t="s">
        <v>49</v>
      </c>
      <c r="D85" s="34">
        <v>41365</v>
      </c>
      <c r="E85" s="34">
        <v>41639</v>
      </c>
      <c r="F85" s="35">
        <v>396270</v>
      </c>
      <c r="G85" s="32" t="s">
        <v>15</v>
      </c>
      <c r="H85" s="33" t="s">
        <v>215</v>
      </c>
      <c r="I85" s="17">
        <f>44030</f>
        <v>44030</v>
      </c>
    </row>
    <row r="86" spans="1:9" ht="49.5" customHeight="1">
      <c r="A86" s="50" t="s">
        <v>216</v>
      </c>
      <c r="B86" s="18" t="s">
        <v>29</v>
      </c>
      <c r="C86" s="18" t="s">
        <v>30</v>
      </c>
      <c r="D86" s="34">
        <v>41365</v>
      </c>
      <c r="E86" s="34">
        <v>41639</v>
      </c>
      <c r="F86" s="35">
        <v>343215</v>
      </c>
      <c r="G86" s="32" t="s">
        <v>15</v>
      </c>
      <c r="H86" s="33" t="s">
        <v>217</v>
      </c>
      <c r="I86" s="17">
        <f>36294</f>
        <v>36294</v>
      </c>
    </row>
    <row r="87" spans="1:9" ht="49.5" customHeight="1">
      <c r="A87" s="50" t="s">
        <v>218</v>
      </c>
      <c r="B87" s="18" t="s">
        <v>131</v>
      </c>
      <c r="C87" s="18" t="s">
        <v>132</v>
      </c>
      <c r="D87" s="34">
        <v>41365</v>
      </c>
      <c r="E87" s="34">
        <v>41639</v>
      </c>
      <c r="F87" s="35">
        <v>50994</v>
      </c>
      <c r="G87" s="32" t="s">
        <v>15</v>
      </c>
      <c r="H87" s="33" t="s">
        <v>219</v>
      </c>
      <c r="I87" s="17">
        <f>5666</f>
        <v>5666</v>
      </c>
    </row>
    <row r="88" spans="1:9" ht="49.5" customHeight="1">
      <c r="A88" s="50" t="s">
        <v>220</v>
      </c>
      <c r="B88" s="18" t="s">
        <v>37</v>
      </c>
      <c r="C88" s="18" t="s">
        <v>38</v>
      </c>
      <c r="D88" s="34">
        <v>41365</v>
      </c>
      <c r="E88" s="34">
        <v>41639</v>
      </c>
      <c r="F88" s="35">
        <v>49950</v>
      </c>
      <c r="G88" s="32" t="s">
        <v>15</v>
      </c>
      <c r="H88" s="33" t="s">
        <v>221</v>
      </c>
      <c r="I88" s="17">
        <f>5550</f>
        <v>5550</v>
      </c>
    </row>
    <row r="89" spans="1:9" ht="49.5" customHeight="1">
      <c r="A89" s="50" t="s">
        <v>222</v>
      </c>
      <c r="B89" s="18" t="s">
        <v>223</v>
      </c>
      <c r="C89" s="18" t="s">
        <v>224</v>
      </c>
      <c r="D89" s="34">
        <v>41376</v>
      </c>
      <c r="E89" s="34">
        <v>41639</v>
      </c>
      <c r="F89" s="35">
        <v>50000</v>
      </c>
      <c r="G89" s="32" t="s">
        <v>15</v>
      </c>
      <c r="H89" s="33" t="s">
        <v>225</v>
      </c>
      <c r="I89" s="17">
        <f>50000</f>
        <v>50000</v>
      </c>
    </row>
    <row r="90" spans="1:9" ht="49.5" customHeight="1">
      <c r="A90" s="50" t="s">
        <v>226</v>
      </c>
      <c r="B90" s="18" t="s">
        <v>140</v>
      </c>
      <c r="C90" s="18" t="s">
        <v>141</v>
      </c>
      <c r="D90" s="34">
        <v>41365</v>
      </c>
      <c r="E90" s="34">
        <v>41639</v>
      </c>
      <c r="F90" s="35">
        <v>44955</v>
      </c>
      <c r="G90" s="32" t="s">
        <v>15</v>
      </c>
      <c r="H90" s="33" t="s">
        <v>227</v>
      </c>
      <c r="I90" s="17">
        <f>4995</f>
        <v>4995</v>
      </c>
    </row>
    <row r="91" spans="1:9" ht="49.5" customHeight="1">
      <c r="A91" s="50" t="s">
        <v>228</v>
      </c>
      <c r="B91" s="18" t="s">
        <v>33</v>
      </c>
      <c r="C91" s="18" t="s">
        <v>34</v>
      </c>
      <c r="D91" s="34">
        <v>41365</v>
      </c>
      <c r="E91" s="34">
        <v>41639</v>
      </c>
      <c r="F91" s="35">
        <v>41625</v>
      </c>
      <c r="G91" s="32" t="s">
        <v>15</v>
      </c>
      <c r="H91" s="33" t="s">
        <v>35</v>
      </c>
      <c r="I91" s="17">
        <f>4625</f>
        <v>4625</v>
      </c>
    </row>
    <row r="92" spans="1:9" ht="49.5" customHeight="1">
      <c r="A92" s="50" t="s">
        <v>229</v>
      </c>
      <c r="B92" s="18" t="s">
        <v>25</v>
      </c>
      <c r="C92" s="18" t="s">
        <v>26</v>
      </c>
      <c r="D92" s="34">
        <v>41365</v>
      </c>
      <c r="E92" s="34">
        <v>41639</v>
      </c>
      <c r="F92" s="35">
        <v>64935</v>
      </c>
      <c r="G92" s="32" t="s">
        <v>15</v>
      </c>
      <c r="H92" s="33" t="s">
        <v>230</v>
      </c>
      <c r="I92" s="17">
        <f>7215</f>
        <v>7215</v>
      </c>
    </row>
    <row r="93" spans="1:9" ht="49.5" customHeight="1">
      <c r="A93" s="50" t="s">
        <v>231</v>
      </c>
      <c r="B93" s="18" t="s">
        <v>232</v>
      </c>
      <c r="C93" s="18" t="s">
        <v>233</v>
      </c>
      <c r="D93" s="34">
        <v>41365</v>
      </c>
      <c r="E93" s="34">
        <v>41639</v>
      </c>
      <c r="F93" s="35">
        <v>50000</v>
      </c>
      <c r="G93" s="32" t="s">
        <v>15</v>
      </c>
      <c r="H93" s="33" t="s">
        <v>225</v>
      </c>
      <c r="I93" s="17">
        <v>0</v>
      </c>
    </row>
    <row r="94" spans="1:9" ht="49.5" customHeight="1">
      <c r="A94" s="50" t="s">
        <v>234</v>
      </c>
      <c r="B94" s="18" t="s">
        <v>63</v>
      </c>
      <c r="C94" s="18" t="s">
        <v>64</v>
      </c>
      <c r="D94" s="34">
        <v>41365</v>
      </c>
      <c r="E94" s="34">
        <v>41608</v>
      </c>
      <c r="F94" s="35">
        <v>146720</v>
      </c>
      <c r="G94" s="32" t="s">
        <v>15</v>
      </c>
      <c r="H94" s="33" t="s">
        <v>235</v>
      </c>
      <c r="I94" s="17">
        <f>18340</f>
        <v>18340</v>
      </c>
    </row>
    <row r="95" spans="1:9" ht="49.5" customHeight="1">
      <c r="A95" s="50" t="s">
        <v>236</v>
      </c>
      <c r="B95" s="18" t="s">
        <v>237</v>
      </c>
      <c r="C95" s="18" t="s">
        <v>238</v>
      </c>
      <c r="D95" s="34">
        <v>41365</v>
      </c>
      <c r="E95" s="34">
        <v>41639</v>
      </c>
      <c r="F95" s="35">
        <v>50000</v>
      </c>
      <c r="G95" s="32" t="s">
        <v>15</v>
      </c>
      <c r="H95" s="33" t="s">
        <v>225</v>
      </c>
      <c r="I95" s="17">
        <f>50000</f>
        <v>50000</v>
      </c>
    </row>
    <row r="96" spans="1:9" ht="49.5" customHeight="1">
      <c r="A96" s="50" t="s">
        <v>239</v>
      </c>
      <c r="B96" s="18" t="s">
        <v>240</v>
      </c>
      <c r="C96" s="18" t="s">
        <v>241</v>
      </c>
      <c r="D96" s="34">
        <v>41368</v>
      </c>
      <c r="E96" s="34">
        <v>41639</v>
      </c>
      <c r="F96" s="35">
        <v>50000</v>
      </c>
      <c r="G96" s="32" t="s">
        <v>15</v>
      </c>
      <c r="H96" s="33" t="s">
        <v>225</v>
      </c>
      <c r="I96" s="17">
        <v>0</v>
      </c>
    </row>
    <row r="97" spans="1:9" ht="49.5" customHeight="1">
      <c r="A97" s="50" t="s">
        <v>242</v>
      </c>
      <c r="B97" s="18" t="s">
        <v>88</v>
      </c>
      <c r="C97" s="18" t="s">
        <v>89</v>
      </c>
      <c r="D97" s="34">
        <v>41372</v>
      </c>
      <c r="E97" s="34">
        <v>41639</v>
      </c>
      <c r="F97" s="35">
        <v>33000</v>
      </c>
      <c r="G97" s="32" t="s">
        <v>15</v>
      </c>
      <c r="H97" s="33" t="s">
        <v>243</v>
      </c>
      <c r="I97" s="17">
        <f>3600</f>
        <v>3600</v>
      </c>
    </row>
    <row r="98" spans="1:9" ht="49.5" customHeight="1">
      <c r="A98" s="50" t="s">
        <v>244</v>
      </c>
      <c r="B98" s="18" t="s">
        <v>29</v>
      </c>
      <c r="C98" s="18" t="s">
        <v>30</v>
      </c>
      <c r="D98" s="34">
        <v>41372</v>
      </c>
      <c r="E98" s="34" t="s">
        <v>245</v>
      </c>
      <c r="F98" s="35">
        <v>27000</v>
      </c>
      <c r="G98" s="32" t="s">
        <v>23</v>
      </c>
      <c r="H98" s="33" t="s">
        <v>246</v>
      </c>
      <c r="I98" s="17">
        <v>0</v>
      </c>
    </row>
    <row r="99" spans="1:9" ht="49.5" customHeight="1">
      <c r="A99" s="55" t="s">
        <v>247</v>
      </c>
      <c r="B99" s="53" t="s">
        <v>101</v>
      </c>
      <c r="C99" s="53" t="s">
        <v>102</v>
      </c>
      <c r="D99" s="54">
        <v>41372</v>
      </c>
      <c r="E99" s="57" t="s">
        <v>245</v>
      </c>
      <c r="F99" s="56">
        <v>27000</v>
      </c>
      <c r="G99" s="16" t="s">
        <v>15</v>
      </c>
      <c r="H99" s="53" t="s">
        <v>103</v>
      </c>
      <c r="I99" s="20">
        <v>0</v>
      </c>
    </row>
    <row r="100" spans="1:9" ht="49.5" customHeight="1">
      <c r="A100" s="55"/>
      <c r="B100" s="53"/>
      <c r="C100" s="53"/>
      <c r="D100" s="54"/>
      <c r="E100" s="57"/>
      <c r="F100" s="56"/>
      <c r="G100" s="16" t="s">
        <v>23</v>
      </c>
      <c r="H100" s="53"/>
      <c r="I100" s="20">
        <v>0</v>
      </c>
    </row>
    <row r="101" spans="1:9" ht="49.5" customHeight="1">
      <c r="A101" s="50" t="s">
        <v>248</v>
      </c>
      <c r="B101" s="18" t="s">
        <v>109</v>
      </c>
      <c r="C101" s="18" t="s">
        <v>75</v>
      </c>
      <c r="D101" s="34">
        <v>41372</v>
      </c>
      <c r="E101" s="34">
        <v>41639</v>
      </c>
      <c r="F101" s="35">
        <v>26000</v>
      </c>
      <c r="G101" s="32" t="s">
        <v>15</v>
      </c>
      <c r="H101" s="33" t="s">
        <v>249</v>
      </c>
      <c r="I101" s="17">
        <v>0</v>
      </c>
    </row>
    <row r="102" spans="1:9" ht="49.5" customHeight="1">
      <c r="A102" s="50" t="s">
        <v>250</v>
      </c>
      <c r="B102" s="18" t="s">
        <v>111</v>
      </c>
      <c r="C102" s="18" t="s">
        <v>112</v>
      </c>
      <c r="D102" s="34">
        <v>41372</v>
      </c>
      <c r="E102" s="34">
        <v>41639</v>
      </c>
      <c r="F102" s="35">
        <v>51767</v>
      </c>
      <c r="G102" s="32" t="s">
        <v>15</v>
      </c>
      <c r="H102" s="33" t="s">
        <v>113</v>
      </c>
      <c r="I102" s="17">
        <v>0</v>
      </c>
    </row>
    <row r="103" spans="1:9" ht="49.5" customHeight="1">
      <c r="A103" s="50" t="s">
        <v>251</v>
      </c>
      <c r="B103" s="18" t="s">
        <v>33</v>
      </c>
      <c r="C103" s="18" t="s">
        <v>34</v>
      </c>
      <c r="D103" s="34">
        <v>41372</v>
      </c>
      <c r="E103" s="34" t="s">
        <v>245</v>
      </c>
      <c r="F103" s="35">
        <v>30600</v>
      </c>
      <c r="G103" s="32" t="s">
        <v>23</v>
      </c>
      <c r="H103" s="33" t="s">
        <v>155</v>
      </c>
      <c r="I103" s="17">
        <v>0</v>
      </c>
    </row>
    <row r="104" spans="1:9" ht="49.5" customHeight="1">
      <c r="A104" s="50" t="s">
        <v>252</v>
      </c>
      <c r="B104" s="18" t="s">
        <v>78</v>
      </c>
      <c r="C104" s="18" t="s">
        <v>253</v>
      </c>
      <c r="D104" s="34">
        <v>41372</v>
      </c>
      <c r="E104" s="34">
        <v>41639</v>
      </c>
      <c r="F104" s="35">
        <v>23221</v>
      </c>
      <c r="G104" s="32" t="s">
        <v>15</v>
      </c>
      <c r="H104" s="33" t="s">
        <v>254</v>
      </c>
      <c r="I104" s="17">
        <v>0</v>
      </c>
    </row>
    <row r="105" spans="1:9" ht="49.5" customHeight="1">
      <c r="A105" s="50" t="s">
        <v>255</v>
      </c>
      <c r="B105" s="18" t="s">
        <v>95</v>
      </c>
      <c r="C105" s="18" t="s">
        <v>96</v>
      </c>
      <c r="D105" s="34">
        <v>41372</v>
      </c>
      <c r="E105" s="34">
        <v>41639</v>
      </c>
      <c r="F105" s="35">
        <v>25992</v>
      </c>
      <c r="G105" s="32" t="s">
        <v>15</v>
      </c>
      <c r="H105" s="33" t="s">
        <v>99</v>
      </c>
      <c r="I105" s="17">
        <v>0</v>
      </c>
    </row>
    <row r="106" spans="1:9" ht="49.5" customHeight="1">
      <c r="A106" s="50" t="s">
        <v>256</v>
      </c>
      <c r="B106" s="18" t="s">
        <v>92</v>
      </c>
      <c r="C106" s="18" t="s">
        <v>75</v>
      </c>
      <c r="D106" s="34">
        <v>41372</v>
      </c>
      <c r="E106" s="34">
        <v>41639</v>
      </c>
      <c r="F106" s="35">
        <v>26000</v>
      </c>
      <c r="G106" s="32" t="s">
        <v>15</v>
      </c>
      <c r="H106" s="33" t="s">
        <v>93</v>
      </c>
      <c r="I106" s="17">
        <v>0</v>
      </c>
    </row>
    <row r="107" spans="1:9" ht="49.5" customHeight="1">
      <c r="A107" s="50" t="s">
        <v>257</v>
      </c>
      <c r="B107" s="18" t="s">
        <v>60</v>
      </c>
      <c r="C107" s="18" t="s">
        <v>115</v>
      </c>
      <c r="D107" s="34">
        <v>41372</v>
      </c>
      <c r="E107" s="34">
        <v>41639</v>
      </c>
      <c r="F107" s="35">
        <v>26000</v>
      </c>
      <c r="G107" s="32" t="s">
        <v>15</v>
      </c>
      <c r="H107" s="33" t="s">
        <v>118</v>
      </c>
      <c r="I107" s="17">
        <v>0</v>
      </c>
    </row>
    <row r="108" spans="1:9" ht="49.5" customHeight="1">
      <c r="A108" s="50" t="s">
        <v>258</v>
      </c>
      <c r="B108" s="18" t="s">
        <v>101</v>
      </c>
      <c r="C108" s="18" t="s">
        <v>102</v>
      </c>
      <c r="D108" s="34">
        <v>41372</v>
      </c>
      <c r="E108" s="34">
        <v>41639</v>
      </c>
      <c r="F108" s="35">
        <v>25929</v>
      </c>
      <c r="G108" s="32" t="s">
        <v>15</v>
      </c>
      <c r="H108" s="33" t="s">
        <v>105</v>
      </c>
      <c r="I108" s="17">
        <v>0</v>
      </c>
    </row>
    <row r="109" spans="1:9" ht="49.5" customHeight="1">
      <c r="A109" s="50" t="s">
        <v>259</v>
      </c>
      <c r="B109" s="18" t="s">
        <v>95</v>
      </c>
      <c r="C109" s="18" t="s">
        <v>96</v>
      </c>
      <c r="D109" s="34">
        <v>41372</v>
      </c>
      <c r="E109" s="34">
        <v>41639</v>
      </c>
      <c r="F109" s="35">
        <v>25992</v>
      </c>
      <c r="G109" s="32" t="s">
        <v>15</v>
      </c>
      <c r="H109" s="33" t="s">
        <v>260</v>
      </c>
      <c r="I109" s="17">
        <v>0</v>
      </c>
    </row>
    <row r="110" spans="1:9" ht="49.5" customHeight="1">
      <c r="A110" s="50" t="s">
        <v>261</v>
      </c>
      <c r="B110" s="18" t="s">
        <v>92</v>
      </c>
      <c r="C110" s="18" t="s">
        <v>75</v>
      </c>
      <c r="D110" s="34">
        <v>41372</v>
      </c>
      <c r="E110" s="34">
        <v>41639</v>
      </c>
      <c r="F110" s="35">
        <v>25929</v>
      </c>
      <c r="G110" s="32" t="s">
        <v>15</v>
      </c>
      <c r="H110" s="33" t="s">
        <v>76</v>
      </c>
      <c r="I110" s="17">
        <v>0</v>
      </c>
    </row>
    <row r="111" spans="1:9" ht="49.5" customHeight="1">
      <c r="A111" s="50" t="s">
        <v>262</v>
      </c>
      <c r="B111" s="18" t="s">
        <v>119</v>
      </c>
      <c r="C111" s="18" t="s">
        <v>120</v>
      </c>
      <c r="D111" s="34">
        <v>41372</v>
      </c>
      <c r="E111" s="34">
        <v>41639</v>
      </c>
      <c r="F111" s="35">
        <v>170878</v>
      </c>
      <c r="G111" s="32" t="s">
        <v>15</v>
      </c>
      <c r="H111" s="33" t="s">
        <v>263</v>
      </c>
      <c r="I111" s="17">
        <v>0</v>
      </c>
    </row>
    <row r="112" spans="1:9" ht="49.5" customHeight="1">
      <c r="A112" s="55" t="s">
        <v>264</v>
      </c>
      <c r="B112" s="53" t="s">
        <v>147</v>
      </c>
      <c r="C112" s="53" t="s">
        <v>148</v>
      </c>
      <c r="D112" s="54">
        <v>41372</v>
      </c>
      <c r="E112" s="57" t="s">
        <v>265</v>
      </c>
      <c r="F112" s="56">
        <v>25921</v>
      </c>
      <c r="G112" s="16" t="s">
        <v>15</v>
      </c>
      <c r="H112" s="53" t="s">
        <v>266</v>
      </c>
      <c r="I112" s="20">
        <v>0</v>
      </c>
    </row>
    <row r="113" spans="1:9" ht="49.5" customHeight="1">
      <c r="A113" s="55"/>
      <c r="B113" s="53"/>
      <c r="C113" s="53"/>
      <c r="D113" s="54"/>
      <c r="E113" s="57"/>
      <c r="F113" s="56"/>
      <c r="G113" s="16" t="s">
        <v>21</v>
      </c>
      <c r="H113" s="53"/>
      <c r="I113" s="20">
        <v>0</v>
      </c>
    </row>
    <row r="114" spans="1:9" ht="49.5" customHeight="1">
      <c r="A114" s="50" t="s">
        <v>267</v>
      </c>
      <c r="B114" s="18" t="s">
        <v>101</v>
      </c>
      <c r="C114" s="18" t="s">
        <v>102</v>
      </c>
      <c r="D114" s="34">
        <v>41372</v>
      </c>
      <c r="E114" s="34">
        <v>41639</v>
      </c>
      <c r="F114" s="35">
        <v>70000</v>
      </c>
      <c r="G114" s="32" t="s">
        <v>15</v>
      </c>
      <c r="H114" s="33" t="s">
        <v>268</v>
      </c>
      <c r="I114" s="17">
        <v>0</v>
      </c>
    </row>
    <row r="115" spans="1:9" ht="49.5" customHeight="1">
      <c r="A115" s="50" t="s">
        <v>269</v>
      </c>
      <c r="B115" s="18" t="s">
        <v>78</v>
      </c>
      <c r="C115" s="18" t="s">
        <v>79</v>
      </c>
      <c r="D115" s="34">
        <v>41379</v>
      </c>
      <c r="E115" s="34">
        <v>41639</v>
      </c>
      <c r="F115" s="35">
        <v>79906.4</v>
      </c>
      <c r="G115" s="32" t="s">
        <v>15</v>
      </c>
      <c r="H115" s="33" t="s">
        <v>270</v>
      </c>
      <c r="I115" s="17">
        <v>0</v>
      </c>
    </row>
    <row r="116" spans="1:9" ht="49.5" customHeight="1">
      <c r="A116" s="50" t="s">
        <v>271</v>
      </c>
      <c r="B116" s="18" t="s">
        <v>88</v>
      </c>
      <c r="C116" s="18" t="s">
        <v>89</v>
      </c>
      <c r="D116" s="34">
        <v>41390</v>
      </c>
      <c r="E116" s="34">
        <v>41639</v>
      </c>
      <c r="F116" s="35">
        <v>64306.08</v>
      </c>
      <c r="G116" s="32" t="s">
        <v>15</v>
      </c>
      <c r="H116" s="33" t="s">
        <v>272</v>
      </c>
      <c r="I116" s="17">
        <v>0</v>
      </c>
    </row>
    <row r="117" spans="1:9" ht="49.5" customHeight="1">
      <c r="A117" s="50" t="s">
        <v>273</v>
      </c>
      <c r="B117" s="18" t="s">
        <v>274</v>
      </c>
      <c r="C117" s="18" t="s">
        <v>275</v>
      </c>
      <c r="D117" s="34">
        <v>41390</v>
      </c>
      <c r="E117" s="34">
        <v>41639</v>
      </c>
      <c r="F117" s="35">
        <v>50000</v>
      </c>
      <c r="G117" s="32" t="s">
        <v>15</v>
      </c>
      <c r="H117" s="33" t="s">
        <v>225</v>
      </c>
      <c r="I117" s="17">
        <v>0</v>
      </c>
    </row>
    <row r="118" spans="1:9" ht="49.5" customHeight="1">
      <c r="A118" s="50" t="s">
        <v>276</v>
      </c>
      <c r="B118" s="18" t="s">
        <v>88</v>
      </c>
      <c r="C118" s="18" t="s">
        <v>89</v>
      </c>
      <c r="D118" s="34">
        <v>41394</v>
      </c>
      <c r="E118" s="34">
        <v>41639</v>
      </c>
      <c r="F118" s="35">
        <v>61384</v>
      </c>
      <c r="G118" s="32" t="s">
        <v>15</v>
      </c>
      <c r="H118" s="33" t="s">
        <v>165</v>
      </c>
      <c r="I118" s="17">
        <v>0</v>
      </c>
    </row>
    <row r="119" spans="1:9" ht="49.5" customHeight="1" thickBot="1">
      <c r="A119" s="51" t="s">
        <v>277</v>
      </c>
      <c r="B119" s="37" t="s">
        <v>204</v>
      </c>
      <c r="C119" s="37" t="s">
        <v>205</v>
      </c>
      <c r="D119" s="38">
        <v>41367</v>
      </c>
      <c r="E119" s="38">
        <v>41639</v>
      </c>
      <c r="F119" s="39">
        <v>164692</v>
      </c>
      <c r="G119" s="40" t="s">
        <v>15</v>
      </c>
      <c r="H119" s="36" t="s">
        <v>278</v>
      </c>
      <c r="I119" s="41">
        <v>0</v>
      </c>
    </row>
    <row r="120" spans="1:10" s="42" customFormat="1" ht="34.5" customHeight="1" thickTop="1">
      <c r="A120" s="64" t="s">
        <v>280</v>
      </c>
      <c r="B120" s="64"/>
      <c r="C120" s="64"/>
      <c r="D120" s="64"/>
      <c r="E120" s="64"/>
      <c r="F120" s="64"/>
      <c r="G120" s="64"/>
      <c r="H120" s="64"/>
      <c r="I120" s="64"/>
      <c r="J120"/>
    </row>
  </sheetData>
  <sheetProtection selectLockedCells="1" selectUnlockedCells="1"/>
  <mergeCells count="96">
    <mergeCell ref="H112:H113"/>
    <mergeCell ref="A120:I120"/>
    <mergeCell ref="A112:A113"/>
    <mergeCell ref="B112:B113"/>
    <mergeCell ref="C112:C113"/>
    <mergeCell ref="D112:D113"/>
    <mergeCell ref="E112:E113"/>
    <mergeCell ref="F112:F113"/>
    <mergeCell ref="H68:H70"/>
    <mergeCell ref="A99:A100"/>
    <mergeCell ref="B99:B100"/>
    <mergeCell ref="C99:C100"/>
    <mergeCell ref="D99:D100"/>
    <mergeCell ref="E99:E100"/>
    <mergeCell ref="F99:F100"/>
    <mergeCell ref="H99:H100"/>
    <mergeCell ref="A68:A70"/>
    <mergeCell ref="B68:B70"/>
    <mergeCell ref="C68:C70"/>
    <mergeCell ref="D68:D70"/>
    <mergeCell ref="E68:E70"/>
    <mergeCell ref="F68:F70"/>
    <mergeCell ref="H54:H55"/>
    <mergeCell ref="A60:A61"/>
    <mergeCell ref="B60:B61"/>
    <mergeCell ref="C60:C61"/>
    <mergeCell ref="D60:D61"/>
    <mergeCell ref="E60:E61"/>
    <mergeCell ref="F60:F61"/>
    <mergeCell ref="H60:H61"/>
    <mergeCell ref="A54:A55"/>
    <mergeCell ref="B54:B55"/>
    <mergeCell ref="C54:C55"/>
    <mergeCell ref="D54:D55"/>
    <mergeCell ref="E54:E55"/>
    <mergeCell ref="F54:F55"/>
    <mergeCell ref="H47:H48"/>
    <mergeCell ref="A49:A50"/>
    <mergeCell ref="B49:B50"/>
    <mergeCell ref="C49:C50"/>
    <mergeCell ref="D49:D50"/>
    <mergeCell ref="E49:E50"/>
    <mergeCell ref="F49:F50"/>
    <mergeCell ref="H49:H50"/>
    <mergeCell ref="A47:A48"/>
    <mergeCell ref="B47:B48"/>
    <mergeCell ref="C47:C48"/>
    <mergeCell ref="D47:D48"/>
    <mergeCell ref="E47:E48"/>
    <mergeCell ref="F47:F48"/>
    <mergeCell ref="H40:H41"/>
    <mergeCell ref="A45:A46"/>
    <mergeCell ref="B45:B46"/>
    <mergeCell ref="C45:C46"/>
    <mergeCell ref="D45:D46"/>
    <mergeCell ref="E45:E46"/>
    <mergeCell ref="B30:B31"/>
    <mergeCell ref="F45:F46"/>
    <mergeCell ref="H45:H46"/>
    <mergeCell ref="A40:A41"/>
    <mergeCell ref="B40:B41"/>
    <mergeCell ref="C40:C41"/>
    <mergeCell ref="D40:D41"/>
    <mergeCell ref="E40:E41"/>
    <mergeCell ref="F40:F41"/>
    <mergeCell ref="H10:H12"/>
    <mergeCell ref="H30:H31"/>
    <mergeCell ref="A37:A38"/>
    <mergeCell ref="B37:B38"/>
    <mergeCell ref="C37:C38"/>
    <mergeCell ref="D37:D38"/>
    <mergeCell ref="E37:E38"/>
    <mergeCell ref="F37:F38"/>
    <mergeCell ref="H37:H38"/>
    <mergeCell ref="A30:A31"/>
    <mergeCell ref="A10:A12"/>
    <mergeCell ref="B10:B12"/>
    <mergeCell ref="C10:C12"/>
    <mergeCell ref="D10:D12"/>
    <mergeCell ref="E10:E12"/>
    <mergeCell ref="C7:C9"/>
    <mergeCell ref="D7:D9"/>
    <mergeCell ref="C30:C31"/>
    <mergeCell ref="D30:D31"/>
    <mergeCell ref="E30:E31"/>
    <mergeCell ref="F30:F31"/>
    <mergeCell ref="E7:E9"/>
    <mergeCell ref="F7:F9"/>
    <mergeCell ref="F10:F12"/>
    <mergeCell ref="A1:I1"/>
    <mergeCell ref="A2:I2"/>
    <mergeCell ref="A3:I3"/>
    <mergeCell ref="A4:I4"/>
    <mergeCell ref="A7:A9"/>
    <mergeCell ref="B7:B9"/>
    <mergeCell ref="H7:H9"/>
  </mergeCells>
  <printOptions horizontalCentered="1"/>
  <pageMargins left="0" right="0" top="0.5905511811023623" bottom="0.3937007874015748" header="0.1968503937007874" footer="0.1968503937007874"/>
  <pageSetup fitToHeight="4" fitToWidth="1" horizontalDpi="300" verticalDpi="300" orientation="landscape" paperSize="9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2013-10-29T11:07:00Z</cp:lastPrinted>
  <dcterms:created xsi:type="dcterms:W3CDTF">2013-10-07T14:22:44Z</dcterms:created>
  <dcterms:modified xsi:type="dcterms:W3CDTF">2013-10-29T11:43:55Z</dcterms:modified>
  <cp:category/>
  <cp:version/>
  <cp:contentType/>
  <cp:contentStatus/>
</cp:coreProperties>
</file>